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6" windowWidth="19416" windowHeight="7716"/>
  </bookViews>
  <sheets>
    <sheet name="BDG 2015 CAI TV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173" i="1" l="1"/>
  <c r="I171" i="1"/>
  <c r="I169" i="1"/>
  <c r="I168" i="1"/>
  <c r="Y166" i="1"/>
  <c r="Y167" i="1" s="1"/>
  <c r="S166" i="1"/>
  <c r="S167" i="1" s="1"/>
  <c r="H166" i="1"/>
  <c r="H167" i="1" s="1"/>
  <c r="F166" i="1"/>
  <c r="F167" i="1" s="1"/>
  <c r="D166" i="1"/>
  <c r="D167" i="1" s="1"/>
  <c r="J165" i="1"/>
  <c r="M165" i="1" s="1"/>
  <c r="J164" i="1"/>
  <c r="J166" i="1" s="1"/>
  <c r="J167" i="1" s="1"/>
  <c r="I164" i="1"/>
  <c r="G164" i="1"/>
  <c r="I163" i="1"/>
  <c r="I162" i="1"/>
  <c r="Y160" i="1"/>
  <c r="Y161" i="1" s="1"/>
  <c r="S160" i="1"/>
  <c r="S161" i="1" s="1"/>
  <c r="M160" i="1"/>
  <c r="M161" i="1" s="1"/>
  <c r="M162" i="1" s="1"/>
  <c r="M163" i="1" s="1"/>
  <c r="H160" i="1"/>
  <c r="I160" i="1" s="1"/>
  <c r="F160" i="1"/>
  <c r="D160" i="1"/>
  <c r="D161" i="1" s="1"/>
  <c r="I159" i="1"/>
  <c r="I158" i="1"/>
  <c r="I157" i="1"/>
  <c r="X155" i="1"/>
  <c r="W155" i="1"/>
  <c r="V155" i="1"/>
  <c r="R155" i="1"/>
  <c r="Q155" i="1"/>
  <c r="P155" i="1"/>
  <c r="L155" i="1"/>
  <c r="K155" i="1"/>
  <c r="H155" i="1"/>
  <c r="J155" i="1" s="1"/>
  <c r="F155" i="1"/>
  <c r="D155" i="1"/>
  <c r="Y154" i="1"/>
  <c r="Y155" i="1" s="1"/>
  <c r="S154" i="1"/>
  <c r="S155" i="1" s="1"/>
  <c r="J154" i="1"/>
  <c r="M154" i="1" s="1"/>
  <c r="M155" i="1" s="1"/>
  <c r="I154" i="1"/>
  <c r="G154" i="1"/>
  <c r="X153" i="1"/>
  <c r="W153" i="1"/>
  <c r="V153" i="1"/>
  <c r="R153" i="1"/>
  <c r="Q153" i="1"/>
  <c r="P153" i="1"/>
  <c r="L153" i="1"/>
  <c r="K153" i="1"/>
  <c r="H153" i="1"/>
  <c r="F153" i="1"/>
  <c r="G153" i="1" s="1"/>
  <c r="D153" i="1"/>
  <c r="Y152" i="1"/>
  <c r="S152" i="1"/>
  <c r="M152" i="1"/>
  <c r="I152" i="1"/>
  <c r="G152" i="1"/>
  <c r="Y151" i="1"/>
  <c r="S151" i="1"/>
  <c r="J151" i="1"/>
  <c r="M151" i="1" s="1"/>
  <c r="I151" i="1"/>
  <c r="G151" i="1"/>
  <c r="Y150" i="1"/>
  <c r="S150" i="1"/>
  <c r="J150" i="1"/>
  <c r="M150" i="1" s="1"/>
  <c r="I150" i="1"/>
  <c r="G150" i="1"/>
  <c r="Y149" i="1"/>
  <c r="S149" i="1"/>
  <c r="J149" i="1"/>
  <c r="M149" i="1" s="1"/>
  <c r="I149" i="1"/>
  <c r="G149" i="1"/>
  <c r="Y148" i="1"/>
  <c r="S148" i="1"/>
  <c r="J148" i="1"/>
  <c r="M148" i="1" s="1"/>
  <c r="I148" i="1"/>
  <c r="G148" i="1"/>
  <c r="Y147" i="1"/>
  <c r="S147" i="1"/>
  <c r="S153" i="1" s="1"/>
  <c r="M147" i="1"/>
  <c r="M153" i="1" s="1"/>
  <c r="I147" i="1"/>
  <c r="G147" i="1"/>
  <c r="I146" i="1"/>
  <c r="I145" i="1"/>
  <c r="X143" i="1"/>
  <c r="W143" i="1"/>
  <c r="V143" i="1"/>
  <c r="R143" i="1"/>
  <c r="Q143" i="1"/>
  <c r="P143" i="1"/>
  <c r="L143" i="1"/>
  <c r="K143" i="1"/>
  <c r="H143" i="1"/>
  <c r="F143" i="1"/>
  <c r="D143" i="1"/>
  <c r="Y142" i="1"/>
  <c r="S142" i="1"/>
  <c r="J142" i="1"/>
  <c r="M142" i="1" s="1"/>
  <c r="I142" i="1"/>
  <c r="G142" i="1"/>
  <c r="Y141" i="1"/>
  <c r="S141" i="1"/>
  <c r="M141" i="1"/>
  <c r="J141" i="1"/>
  <c r="J143" i="1" s="1"/>
  <c r="I141" i="1"/>
  <c r="G141" i="1"/>
  <c r="Y140" i="1"/>
  <c r="Y143" i="1" s="1"/>
  <c r="S140" i="1"/>
  <c r="S143" i="1" s="1"/>
  <c r="M140" i="1"/>
  <c r="M143" i="1" s="1"/>
  <c r="I140" i="1"/>
  <c r="G140" i="1"/>
  <c r="X139" i="1"/>
  <c r="W139" i="1"/>
  <c r="V139" i="1"/>
  <c r="R139" i="1"/>
  <c r="Q139" i="1"/>
  <c r="P139" i="1"/>
  <c r="L139" i="1"/>
  <c r="K139" i="1"/>
  <c r="H139" i="1"/>
  <c r="F139" i="1"/>
  <c r="D139" i="1"/>
  <c r="Y138" i="1"/>
  <c r="S138" i="1"/>
  <c r="J138" i="1"/>
  <c r="M138" i="1" s="1"/>
  <c r="I138" i="1"/>
  <c r="G138" i="1"/>
  <c r="Y137" i="1"/>
  <c r="S137" i="1"/>
  <c r="M137" i="1"/>
  <c r="J137" i="1"/>
  <c r="I137" i="1"/>
  <c r="G137" i="1"/>
  <c r="Y136" i="1"/>
  <c r="S136" i="1"/>
  <c r="M136" i="1"/>
  <c r="J136" i="1"/>
  <c r="I136" i="1"/>
  <c r="G136" i="1"/>
  <c r="Y135" i="1"/>
  <c r="S135" i="1"/>
  <c r="M135" i="1"/>
  <c r="J135" i="1"/>
  <c r="I135" i="1"/>
  <c r="G135" i="1"/>
  <c r="Y134" i="1"/>
  <c r="S134" i="1"/>
  <c r="M134" i="1"/>
  <c r="J134" i="1"/>
  <c r="I134" i="1"/>
  <c r="G134" i="1"/>
  <c r="Y133" i="1"/>
  <c r="Y139" i="1" s="1"/>
  <c r="S133" i="1"/>
  <c r="S139" i="1" s="1"/>
  <c r="M133" i="1"/>
  <c r="J133" i="1"/>
  <c r="J139" i="1" s="1"/>
  <c r="I133" i="1"/>
  <c r="G133" i="1"/>
  <c r="I132" i="1"/>
  <c r="I131" i="1"/>
  <c r="I130" i="1"/>
  <c r="I128" i="1"/>
  <c r="I126" i="1"/>
  <c r="X124" i="1"/>
  <c r="X125" i="1" s="1"/>
  <c r="W124" i="1"/>
  <c r="W125" i="1" s="1"/>
  <c r="V124" i="1"/>
  <c r="V125" i="1" s="1"/>
  <c r="R124" i="1"/>
  <c r="R125" i="1" s="1"/>
  <c r="Q124" i="1"/>
  <c r="Q125" i="1" s="1"/>
  <c r="P124" i="1"/>
  <c r="P125" i="1" s="1"/>
  <c r="L124" i="1"/>
  <c r="L125" i="1" s="1"/>
  <c r="K124" i="1"/>
  <c r="K125" i="1" s="1"/>
  <c r="J124" i="1"/>
  <c r="J125" i="1" s="1"/>
  <c r="H124" i="1"/>
  <c r="H125" i="1" s="1"/>
  <c r="F124" i="1"/>
  <c r="F125" i="1" s="1"/>
  <c r="D124" i="1"/>
  <c r="D125" i="1" s="1"/>
  <c r="Y123" i="1"/>
  <c r="S123" i="1"/>
  <c r="M123" i="1"/>
  <c r="I123" i="1"/>
  <c r="G123" i="1"/>
  <c r="Y122" i="1"/>
  <c r="Y124" i="1" s="1"/>
  <c r="Y125" i="1" s="1"/>
  <c r="S122" i="1"/>
  <c r="S124" i="1" s="1"/>
  <c r="S125" i="1" s="1"/>
  <c r="M122" i="1"/>
  <c r="M124" i="1" s="1"/>
  <c r="M125" i="1" s="1"/>
  <c r="I122" i="1"/>
  <c r="G122" i="1"/>
  <c r="I121" i="1"/>
  <c r="Y119" i="1"/>
  <c r="Y120" i="1" s="1"/>
  <c r="S119" i="1"/>
  <c r="S120" i="1" s="1"/>
  <c r="M119" i="1"/>
  <c r="M120" i="1" s="1"/>
  <c r="H119" i="1"/>
  <c r="I119" i="1" s="1"/>
  <c r="F119" i="1"/>
  <c r="D119" i="1"/>
  <c r="D120" i="1" s="1"/>
  <c r="I118" i="1"/>
  <c r="G118" i="1"/>
  <c r="I117" i="1"/>
  <c r="I116" i="1"/>
  <c r="Y114" i="1"/>
  <c r="Y115" i="1" s="1"/>
  <c r="S114" i="1"/>
  <c r="S115" i="1" s="1"/>
  <c r="M114" i="1"/>
  <c r="M115" i="1" s="1"/>
  <c r="H114" i="1"/>
  <c r="I114" i="1" s="1"/>
  <c r="F114" i="1"/>
  <c r="D114" i="1"/>
  <c r="D115" i="1" s="1"/>
  <c r="I113" i="1"/>
  <c r="G113" i="1"/>
  <c r="I112" i="1"/>
  <c r="X110" i="1"/>
  <c r="X111" i="1" s="1"/>
  <c r="W110" i="1"/>
  <c r="W111" i="1" s="1"/>
  <c r="V110" i="1"/>
  <c r="V111" i="1" s="1"/>
  <c r="R110" i="1"/>
  <c r="R111" i="1" s="1"/>
  <c r="Q110" i="1"/>
  <c r="Q111" i="1" s="1"/>
  <c r="P110" i="1"/>
  <c r="P111" i="1" s="1"/>
  <c r="L110" i="1"/>
  <c r="L111" i="1" s="1"/>
  <c r="K110" i="1"/>
  <c r="K111" i="1" s="1"/>
  <c r="H110" i="1"/>
  <c r="H111" i="1" s="1"/>
  <c r="F110" i="1"/>
  <c r="F111" i="1" s="1"/>
  <c r="D110" i="1"/>
  <c r="D111" i="1" s="1"/>
  <c r="Y109" i="1"/>
  <c r="S109" i="1"/>
  <c r="J109" i="1"/>
  <c r="M109" i="1" s="1"/>
  <c r="I109" i="1"/>
  <c r="G109" i="1"/>
  <c r="Y108" i="1"/>
  <c r="S108" i="1"/>
  <c r="M108" i="1"/>
  <c r="I108" i="1"/>
  <c r="G108" i="1"/>
  <c r="Y107" i="1"/>
  <c r="S107" i="1"/>
  <c r="J107" i="1"/>
  <c r="M107" i="1" s="1"/>
  <c r="I107" i="1"/>
  <c r="G107" i="1"/>
  <c r="Y106" i="1"/>
  <c r="S106" i="1"/>
  <c r="M106" i="1"/>
  <c r="J106" i="1"/>
  <c r="I106" i="1"/>
  <c r="G106" i="1"/>
  <c r="Y105" i="1"/>
  <c r="S105" i="1"/>
  <c r="M105" i="1"/>
  <c r="J105" i="1"/>
  <c r="I105" i="1"/>
  <c r="G105" i="1"/>
  <c r="Y104" i="1"/>
  <c r="Y110" i="1" s="1"/>
  <c r="Y111" i="1" s="1"/>
  <c r="S104" i="1"/>
  <c r="S110" i="1" s="1"/>
  <c r="S111" i="1" s="1"/>
  <c r="M104" i="1"/>
  <c r="M110" i="1" s="1"/>
  <c r="M111" i="1" s="1"/>
  <c r="I104" i="1"/>
  <c r="G104" i="1"/>
  <c r="Y103" i="1"/>
  <c r="S103" i="1"/>
  <c r="J103" i="1"/>
  <c r="J110" i="1" s="1"/>
  <c r="J111" i="1" s="1"/>
  <c r="I103" i="1"/>
  <c r="G103" i="1"/>
  <c r="I102" i="1"/>
  <c r="I101" i="1"/>
  <c r="X99" i="1"/>
  <c r="W99" i="1"/>
  <c r="V99" i="1"/>
  <c r="R99" i="1"/>
  <c r="Q99" i="1"/>
  <c r="P99" i="1"/>
  <c r="L99" i="1"/>
  <c r="K99" i="1"/>
  <c r="H99" i="1"/>
  <c r="D99" i="1"/>
  <c r="Y98" i="1"/>
  <c r="S98" i="1"/>
  <c r="J98" i="1"/>
  <c r="M98" i="1" s="1"/>
  <c r="I98" i="1"/>
  <c r="G98" i="1"/>
  <c r="Y97" i="1"/>
  <c r="S97" i="1"/>
  <c r="J97" i="1"/>
  <c r="M97" i="1" s="1"/>
  <c r="I97" i="1"/>
  <c r="G97" i="1"/>
  <c r="J96" i="1"/>
  <c r="Y95" i="1"/>
  <c r="S95" i="1"/>
  <c r="J95" i="1"/>
  <c r="M95" i="1" s="1"/>
  <c r="I95" i="1"/>
  <c r="G95" i="1"/>
  <c r="Y94" i="1"/>
  <c r="S94" i="1"/>
  <c r="J94" i="1"/>
  <c r="M94" i="1" s="1"/>
  <c r="I94" i="1"/>
  <c r="G94" i="1"/>
  <c r="Y93" i="1"/>
  <c r="S93" i="1"/>
  <c r="J93" i="1"/>
  <c r="M93" i="1" s="1"/>
  <c r="I93" i="1"/>
  <c r="G93" i="1"/>
  <c r="Y92" i="1"/>
  <c r="S92" i="1"/>
  <c r="J92" i="1"/>
  <c r="M92" i="1" s="1"/>
  <c r="I92" i="1"/>
  <c r="G92" i="1"/>
  <c r="Y91" i="1"/>
  <c r="S91" i="1"/>
  <c r="J91" i="1"/>
  <c r="M91" i="1" s="1"/>
  <c r="I91" i="1"/>
  <c r="G91" i="1"/>
  <c r="Y90" i="1"/>
  <c r="S90" i="1"/>
  <c r="J90" i="1"/>
  <c r="M90" i="1" s="1"/>
  <c r="I90" i="1"/>
  <c r="G90" i="1"/>
  <c r="Y89" i="1"/>
  <c r="S89" i="1"/>
  <c r="J89" i="1"/>
  <c r="J99" i="1" s="1"/>
  <c r="I89" i="1"/>
  <c r="G89" i="1"/>
  <c r="X88" i="1"/>
  <c r="W88" i="1"/>
  <c r="V88" i="1"/>
  <c r="R88" i="1"/>
  <c r="Q88" i="1"/>
  <c r="P88" i="1"/>
  <c r="L88" i="1"/>
  <c r="K88" i="1"/>
  <c r="H88" i="1"/>
  <c r="I88" i="1" s="1"/>
  <c r="F88" i="1"/>
  <c r="F100" i="1" s="1"/>
  <c r="D88" i="1"/>
  <c r="G88" i="1" s="1"/>
  <c r="Y87" i="1"/>
  <c r="S87" i="1"/>
  <c r="J87" i="1"/>
  <c r="M87" i="1" s="1"/>
  <c r="I87" i="1"/>
  <c r="G87" i="1"/>
  <c r="Y86" i="1"/>
  <c r="S86" i="1"/>
  <c r="J86" i="1"/>
  <c r="M86" i="1" s="1"/>
  <c r="I86" i="1"/>
  <c r="G86" i="1"/>
  <c r="Y85" i="1"/>
  <c r="S85" i="1"/>
  <c r="J85" i="1"/>
  <c r="M85" i="1" s="1"/>
  <c r="I85" i="1"/>
  <c r="G85" i="1"/>
  <c r="Y84" i="1"/>
  <c r="S84" i="1"/>
  <c r="J84" i="1"/>
  <c r="M84" i="1" s="1"/>
  <c r="I84" i="1"/>
  <c r="G84" i="1"/>
  <c r="J83" i="1"/>
  <c r="M83" i="1" s="1"/>
  <c r="Y82" i="1"/>
  <c r="S82" i="1"/>
  <c r="M82" i="1"/>
  <c r="I82" i="1"/>
  <c r="G82" i="1"/>
  <c r="Y81" i="1"/>
  <c r="S81" i="1"/>
  <c r="S88" i="1" s="1"/>
  <c r="J81" i="1"/>
  <c r="J88" i="1" s="1"/>
  <c r="I81" i="1"/>
  <c r="G81" i="1"/>
  <c r="I80" i="1"/>
  <c r="I79" i="1"/>
  <c r="W78" i="1"/>
  <c r="Q78" i="1"/>
  <c r="K78" i="1"/>
  <c r="X77" i="1"/>
  <c r="V77" i="1"/>
  <c r="V78" i="1" s="1"/>
  <c r="R77" i="1"/>
  <c r="P77" i="1"/>
  <c r="P78" i="1" s="1"/>
  <c r="L77" i="1"/>
  <c r="J77" i="1"/>
  <c r="H77" i="1"/>
  <c r="F77" i="1"/>
  <c r="D77" i="1"/>
  <c r="Y76" i="1"/>
  <c r="Y77" i="1" s="1"/>
  <c r="S76" i="1"/>
  <c r="S77" i="1" s="1"/>
  <c r="M76" i="1"/>
  <c r="M77" i="1" s="1"/>
  <c r="I76" i="1"/>
  <c r="G76" i="1"/>
  <c r="X75" i="1"/>
  <c r="R75" i="1"/>
  <c r="L75" i="1"/>
  <c r="J75" i="1"/>
  <c r="H75" i="1"/>
  <c r="F75" i="1"/>
  <c r="G75" i="1" s="1"/>
  <c r="D75" i="1"/>
  <c r="Y74" i="1"/>
  <c r="Y75" i="1" s="1"/>
  <c r="S74" i="1"/>
  <c r="S75" i="1" s="1"/>
  <c r="M74" i="1"/>
  <c r="M75" i="1" s="1"/>
  <c r="I74" i="1"/>
  <c r="G74" i="1"/>
  <c r="I73" i="1"/>
  <c r="I72" i="1"/>
  <c r="X70" i="1"/>
  <c r="X71" i="1" s="1"/>
  <c r="W70" i="1"/>
  <c r="W71" i="1" s="1"/>
  <c r="V70" i="1"/>
  <c r="V71" i="1" s="1"/>
  <c r="R70" i="1"/>
  <c r="R71" i="1" s="1"/>
  <c r="Q70" i="1"/>
  <c r="Q71" i="1" s="1"/>
  <c r="P70" i="1"/>
  <c r="P71" i="1" s="1"/>
  <c r="K70" i="1"/>
  <c r="K71" i="1" s="1"/>
  <c r="H70" i="1"/>
  <c r="H71" i="1" s="1"/>
  <c r="F70" i="1"/>
  <c r="F71" i="1" s="1"/>
  <c r="D70" i="1"/>
  <c r="Y69" i="1"/>
  <c r="S69" i="1"/>
  <c r="M69" i="1"/>
  <c r="I69" i="1"/>
  <c r="G69" i="1"/>
  <c r="Y68" i="1"/>
  <c r="S68" i="1"/>
  <c r="J68" i="1"/>
  <c r="J70" i="1" s="1"/>
  <c r="J71" i="1" s="1"/>
  <c r="I68" i="1"/>
  <c r="G68" i="1"/>
  <c r="Y67" i="1"/>
  <c r="Y70" i="1" s="1"/>
  <c r="Y71" i="1" s="1"/>
  <c r="S67" i="1"/>
  <c r="S70" i="1" s="1"/>
  <c r="S71" i="1" s="1"/>
  <c r="L67" i="1"/>
  <c r="L70" i="1" s="1"/>
  <c r="L71" i="1" s="1"/>
  <c r="I67" i="1"/>
  <c r="G67" i="1"/>
  <c r="I66" i="1"/>
  <c r="I65" i="1"/>
  <c r="W63" i="1"/>
  <c r="W64" i="1" s="1"/>
  <c r="V63" i="1"/>
  <c r="V64" i="1" s="1"/>
  <c r="Q63" i="1"/>
  <c r="Q64" i="1" s="1"/>
  <c r="P63" i="1"/>
  <c r="P64" i="1" s="1"/>
  <c r="L63" i="1"/>
  <c r="L64" i="1" s="1"/>
  <c r="K63" i="1"/>
  <c r="K64" i="1" s="1"/>
  <c r="H63" i="1"/>
  <c r="H64" i="1" s="1"/>
  <c r="F63" i="1"/>
  <c r="F64" i="1" s="1"/>
  <c r="G64" i="1" s="1"/>
  <c r="D63" i="1"/>
  <c r="D64" i="1" s="1"/>
  <c r="Y62" i="1"/>
  <c r="S62" i="1"/>
  <c r="M62" i="1"/>
  <c r="I62" i="1"/>
  <c r="G62" i="1"/>
  <c r="Y61" i="1"/>
  <c r="S61" i="1"/>
  <c r="J61" i="1"/>
  <c r="M61" i="1" s="1"/>
  <c r="I61" i="1"/>
  <c r="G61" i="1"/>
  <c r="Y60" i="1"/>
  <c r="S60" i="1"/>
  <c r="J60" i="1"/>
  <c r="M60" i="1" s="1"/>
  <c r="I60" i="1"/>
  <c r="G60" i="1"/>
  <c r="Y59" i="1"/>
  <c r="S59" i="1"/>
  <c r="M59" i="1"/>
  <c r="I59" i="1"/>
  <c r="G59" i="1"/>
  <c r="Y58" i="1"/>
  <c r="S58" i="1"/>
  <c r="M58" i="1"/>
  <c r="J58" i="1"/>
  <c r="I58" i="1"/>
  <c r="G58" i="1"/>
  <c r="Y57" i="1"/>
  <c r="S57" i="1"/>
  <c r="M57" i="1"/>
  <c r="J57" i="1"/>
  <c r="I57" i="1"/>
  <c r="G57" i="1"/>
  <c r="Y56" i="1"/>
  <c r="S56" i="1"/>
  <c r="M56" i="1"/>
  <c r="J56" i="1"/>
  <c r="I56" i="1"/>
  <c r="G56" i="1"/>
  <c r="Y55" i="1"/>
  <c r="S55" i="1"/>
  <c r="M55" i="1"/>
  <c r="J55" i="1"/>
  <c r="I55" i="1"/>
  <c r="G55" i="1"/>
  <c r="Y54" i="1"/>
  <c r="S54" i="1"/>
  <c r="M54" i="1"/>
  <c r="J54" i="1"/>
  <c r="I54" i="1"/>
  <c r="G54" i="1"/>
  <c r="Y53" i="1"/>
  <c r="S53" i="1"/>
  <c r="M53" i="1"/>
  <c r="J53" i="1"/>
  <c r="I53" i="1"/>
  <c r="G53" i="1"/>
  <c r="Y52" i="1"/>
  <c r="S52" i="1"/>
  <c r="M52" i="1"/>
  <c r="J52" i="1"/>
  <c r="I52" i="1"/>
  <c r="G52" i="1"/>
  <c r="Y51" i="1"/>
  <c r="S51" i="1"/>
  <c r="M51" i="1"/>
  <c r="J51" i="1"/>
  <c r="I51" i="1"/>
  <c r="G51" i="1"/>
  <c r="Y50" i="1"/>
  <c r="S50" i="1"/>
  <c r="M50" i="1"/>
  <c r="J50" i="1"/>
  <c r="I50" i="1"/>
  <c r="G50" i="1"/>
  <c r="Y49" i="1"/>
  <c r="S49" i="1"/>
  <c r="M49" i="1"/>
  <c r="J49" i="1"/>
  <c r="I49" i="1"/>
  <c r="G49" i="1"/>
  <c r="Y48" i="1"/>
  <c r="S48" i="1"/>
  <c r="M48" i="1"/>
  <c r="J48" i="1"/>
  <c r="I48" i="1"/>
  <c r="G48" i="1"/>
  <c r="Y47" i="1"/>
  <c r="S47" i="1"/>
  <c r="M47" i="1"/>
  <c r="J47" i="1"/>
  <c r="I47" i="1"/>
  <c r="G47" i="1"/>
  <c r="Y46" i="1"/>
  <c r="S46" i="1"/>
  <c r="M46" i="1"/>
  <c r="J46" i="1"/>
  <c r="I46" i="1"/>
  <c r="G46" i="1"/>
  <c r="Y45" i="1"/>
  <c r="S45" i="1"/>
  <c r="M45" i="1"/>
  <c r="I45" i="1"/>
  <c r="G45" i="1"/>
  <c r="Y44" i="1"/>
  <c r="S44" i="1"/>
  <c r="J44" i="1"/>
  <c r="M44" i="1" s="1"/>
  <c r="I44" i="1"/>
  <c r="G44" i="1"/>
  <c r="Y43" i="1"/>
  <c r="S43" i="1"/>
  <c r="J43" i="1"/>
  <c r="M43" i="1" s="1"/>
  <c r="I43" i="1"/>
  <c r="G43" i="1"/>
  <c r="Y42" i="1"/>
  <c r="S42" i="1"/>
  <c r="J42" i="1"/>
  <c r="M42" i="1" s="1"/>
  <c r="I42" i="1"/>
  <c r="G42" i="1"/>
  <c r="Y41" i="1"/>
  <c r="S41" i="1"/>
  <c r="J41" i="1"/>
  <c r="M41" i="1" s="1"/>
  <c r="I41" i="1"/>
  <c r="G41" i="1"/>
  <c r="Y40" i="1"/>
  <c r="S40" i="1"/>
  <c r="M40" i="1"/>
  <c r="I40" i="1"/>
  <c r="G40" i="1"/>
  <c r="Y39" i="1"/>
  <c r="S39" i="1"/>
  <c r="M39" i="1"/>
  <c r="J39" i="1"/>
  <c r="I39" i="1"/>
  <c r="G39" i="1"/>
  <c r="Y38" i="1"/>
  <c r="S38" i="1"/>
  <c r="M38" i="1"/>
  <c r="J38" i="1"/>
  <c r="I38" i="1"/>
  <c r="G38" i="1"/>
  <c r="Y37" i="1"/>
  <c r="X37" i="1"/>
  <c r="X63" i="1" s="1"/>
  <c r="X64" i="1" s="1"/>
  <c r="S37" i="1"/>
  <c r="R37" i="1"/>
  <c r="R63" i="1" s="1"/>
  <c r="R64" i="1" s="1"/>
  <c r="M37" i="1"/>
  <c r="I37" i="1"/>
  <c r="G37" i="1"/>
  <c r="Y36" i="1"/>
  <c r="S36" i="1"/>
  <c r="J36" i="1"/>
  <c r="M36" i="1" s="1"/>
  <c r="I36" i="1"/>
  <c r="G36" i="1"/>
  <c r="Y35" i="1"/>
  <c r="S35" i="1"/>
  <c r="J35" i="1"/>
  <c r="M35" i="1" s="1"/>
  <c r="I35" i="1"/>
  <c r="G35" i="1"/>
  <c r="Y34" i="1"/>
  <c r="S34" i="1"/>
  <c r="J34" i="1"/>
  <c r="M34" i="1" s="1"/>
  <c r="I34" i="1"/>
  <c r="G34" i="1"/>
  <c r="Y33" i="1"/>
  <c r="S33" i="1"/>
  <c r="J33" i="1"/>
  <c r="M33" i="1" s="1"/>
  <c r="I33" i="1"/>
  <c r="G33" i="1"/>
  <c r="Y32" i="1"/>
  <c r="S32" i="1"/>
  <c r="J32" i="1"/>
  <c r="M32" i="1" s="1"/>
  <c r="I32" i="1"/>
  <c r="G32" i="1"/>
  <c r="Y31" i="1"/>
  <c r="Y63" i="1" s="1"/>
  <c r="Y64" i="1" s="1"/>
  <c r="S31" i="1"/>
  <c r="J31" i="1"/>
  <c r="J63" i="1" s="1"/>
  <c r="J64" i="1" s="1"/>
  <c r="G31" i="1"/>
  <c r="X27" i="1"/>
  <c r="W27" i="1"/>
  <c r="V27" i="1"/>
  <c r="R27" i="1"/>
  <c r="Q27" i="1"/>
  <c r="P27" i="1"/>
  <c r="L27" i="1"/>
  <c r="K27" i="1"/>
  <c r="H27" i="1"/>
  <c r="F27" i="1"/>
  <c r="D27" i="1"/>
  <c r="D28" i="1" s="1"/>
  <c r="Y26" i="1"/>
  <c r="S26" i="1"/>
  <c r="J26" i="1"/>
  <c r="M26" i="1" s="1"/>
  <c r="I26" i="1"/>
  <c r="G26" i="1"/>
  <c r="Y25" i="1"/>
  <c r="S25" i="1"/>
  <c r="J25" i="1"/>
  <c r="M25" i="1" s="1"/>
  <c r="G25" i="1"/>
  <c r="Y24" i="1"/>
  <c r="S24" i="1"/>
  <c r="J24" i="1"/>
  <c r="M24" i="1" s="1"/>
  <c r="I24" i="1"/>
  <c r="G24" i="1"/>
  <c r="Y23" i="1"/>
  <c r="S23" i="1"/>
  <c r="J23" i="1"/>
  <c r="M23" i="1" s="1"/>
  <c r="G23" i="1"/>
  <c r="Y22" i="1"/>
  <c r="S22" i="1"/>
  <c r="J22" i="1"/>
  <c r="M22" i="1" s="1"/>
  <c r="G22" i="1"/>
  <c r="Y21" i="1"/>
  <c r="S21" i="1"/>
  <c r="J21" i="1"/>
  <c r="M21" i="1" s="1"/>
  <c r="I21" i="1"/>
  <c r="G21" i="1"/>
  <c r="Y20" i="1"/>
  <c r="S20" i="1"/>
  <c r="J20" i="1"/>
  <c r="M20" i="1" s="1"/>
  <c r="I20" i="1"/>
  <c r="G20" i="1"/>
  <c r="Y19" i="1"/>
  <c r="S19" i="1"/>
  <c r="J19" i="1"/>
  <c r="M19" i="1" s="1"/>
  <c r="G19" i="1"/>
  <c r="Y18" i="1"/>
  <c r="Y27" i="1" s="1"/>
  <c r="S18" i="1"/>
  <c r="M18" i="1"/>
  <c r="J18" i="1"/>
  <c r="G18" i="1"/>
  <c r="X17" i="1"/>
  <c r="W17" i="1"/>
  <c r="V17" i="1"/>
  <c r="R17" i="1"/>
  <c r="Q17" i="1"/>
  <c r="P17" i="1"/>
  <c r="L17" i="1"/>
  <c r="K17" i="1"/>
  <c r="H17" i="1"/>
  <c r="G17" i="1"/>
  <c r="F17" i="1"/>
  <c r="Y16" i="1"/>
  <c r="S16" i="1"/>
  <c r="M16" i="1"/>
  <c r="J16" i="1"/>
  <c r="G16" i="1"/>
  <c r="Y15" i="1"/>
  <c r="S15" i="1"/>
  <c r="S17" i="1" s="1"/>
  <c r="J15" i="1"/>
  <c r="J17" i="1" s="1"/>
  <c r="G15" i="1"/>
  <c r="X12" i="1"/>
  <c r="W12" i="1"/>
  <c r="R12" i="1"/>
  <c r="Q12" i="1"/>
  <c r="L12" i="1"/>
  <c r="K12" i="1"/>
  <c r="V11" i="1"/>
  <c r="V12" i="1" s="1"/>
  <c r="P11" i="1"/>
  <c r="P12" i="1" s="1"/>
  <c r="H11" i="1"/>
  <c r="H12" i="1" s="1"/>
  <c r="F11" i="1"/>
  <c r="F12" i="1" s="1"/>
  <c r="D11" i="1"/>
  <c r="D12" i="1" s="1"/>
  <c r="Y10" i="1"/>
  <c r="Y11" i="1" s="1"/>
  <c r="Y12" i="1" s="1"/>
  <c r="S10" i="1"/>
  <c r="S11" i="1" s="1"/>
  <c r="S12" i="1" s="1"/>
  <c r="J10" i="1"/>
  <c r="J11" i="1" s="1"/>
  <c r="J12" i="1" s="1"/>
  <c r="I10" i="1"/>
  <c r="G10" i="1"/>
  <c r="E10" i="1"/>
  <c r="M27" i="1" l="1"/>
  <c r="H28" i="1"/>
  <c r="L28" i="1"/>
  <c r="Q28" i="1"/>
  <c r="V28" i="1"/>
  <c r="X28" i="1"/>
  <c r="I70" i="1"/>
  <c r="F78" i="1"/>
  <c r="I77" i="1"/>
  <c r="L78" i="1"/>
  <c r="R78" i="1"/>
  <c r="X78" i="1"/>
  <c r="H100" i="1"/>
  <c r="L100" i="1"/>
  <c r="Q100" i="1"/>
  <c r="V100" i="1"/>
  <c r="X100" i="1"/>
  <c r="I124" i="1"/>
  <c r="M139" i="1"/>
  <c r="G139" i="1"/>
  <c r="D144" i="1"/>
  <c r="G144" i="1" s="1"/>
  <c r="H144" i="1"/>
  <c r="L144" i="1"/>
  <c r="L170" i="1" s="1"/>
  <c r="Q144" i="1"/>
  <c r="V144" i="1"/>
  <c r="V170" i="1" s="1"/>
  <c r="X144" i="1"/>
  <c r="F156" i="1"/>
  <c r="K156" i="1"/>
  <c r="P156" i="1"/>
  <c r="R156" i="1"/>
  <c r="W156" i="1"/>
  <c r="G160" i="1"/>
  <c r="M164" i="1"/>
  <c r="M166" i="1" s="1"/>
  <c r="M167" i="1" s="1"/>
  <c r="M10" i="1"/>
  <c r="M11" i="1" s="1"/>
  <c r="M12" i="1" s="1"/>
  <c r="Y17" i="1"/>
  <c r="Y28" i="1" s="1"/>
  <c r="J27" i="1"/>
  <c r="S27" i="1"/>
  <c r="S28" i="1" s="1"/>
  <c r="F28" i="1"/>
  <c r="G28" i="1" s="1"/>
  <c r="K28" i="1"/>
  <c r="P28" i="1"/>
  <c r="R28" i="1"/>
  <c r="W28" i="1"/>
  <c r="S63" i="1"/>
  <c r="S64" i="1" s="1"/>
  <c r="M67" i="1"/>
  <c r="M68" i="1"/>
  <c r="G70" i="1"/>
  <c r="I75" i="1"/>
  <c r="D78" i="1"/>
  <c r="H78" i="1"/>
  <c r="I78" i="1" s="1"/>
  <c r="J78" i="1"/>
  <c r="M81" i="1"/>
  <c r="M88" i="1" s="1"/>
  <c r="Y88" i="1"/>
  <c r="M89" i="1"/>
  <c r="D100" i="1"/>
  <c r="G100" i="1" s="1"/>
  <c r="K100" i="1"/>
  <c r="P100" i="1"/>
  <c r="P127" i="1" s="1"/>
  <c r="P129" i="1" s="1"/>
  <c r="R100" i="1"/>
  <c r="W100" i="1"/>
  <c r="W127" i="1" s="1"/>
  <c r="W129" i="1" s="1"/>
  <c r="G111" i="1"/>
  <c r="G114" i="1"/>
  <c r="G119" i="1"/>
  <c r="I139" i="1"/>
  <c r="F144" i="1"/>
  <c r="K144" i="1"/>
  <c r="P144" i="1"/>
  <c r="R144" i="1"/>
  <c r="W144" i="1"/>
  <c r="Y153" i="1"/>
  <c r="I153" i="1"/>
  <c r="D156" i="1"/>
  <c r="D170" i="1" s="1"/>
  <c r="L156" i="1"/>
  <c r="Q156" i="1"/>
  <c r="V156" i="1"/>
  <c r="X156" i="1"/>
  <c r="I125" i="1"/>
  <c r="I167" i="1"/>
  <c r="G12" i="1"/>
  <c r="J28" i="1"/>
  <c r="I64" i="1"/>
  <c r="I71" i="1"/>
  <c r="S78" i="1"/>
  <c r="L127" i="1"/>
  <c r="L129" i="1" s="1"/>
  <c r="Q127" i="1"/>
  <c r="Q129" i="1" s="1"/>
  <c r="V127" i="1"/>
  <c r="V129" i="1" s="1"/>
  <c r="X127" i="1"/>
  <c r="X129" i="1" s="1"/>
  <c r="S144" i="1"/>
  <c r="J144" i="1"/>
  <c r="S156" i="1"/>
  <c r="S170" i="1" s="1"/>
  <c r="Q170" i="1"/>
  <c r="X170" i="1"/>
  <c r="J100" i="1"/>
  <c r="J127" i="1" s="1"/>
  <c r="J129" i="1" s="1"/>
  <c r="M99" i="1"/>
  <c r="G125" i="1"/>
  <c r="G167" i="1"/>
  <c r="I12" i="1"/>
  <c r="I28" i="1"/>
  <c r="M78" i="1"/>
  <c r="Y78" i="1"/>
  <c r="G78" i="1"/>
  <c r="I100" i="1"/>
  <c r="I111" i="1"/>
  <c r="K127" i="1"/>
  <c r="K129" i="1" s="1"/>
  <c r="R127" i="1"/>
  <c r="R129" i="1" s="1"/>
  <c r="M144" i="1"/>
  <c r="Y144" i="1"/>
  <c r="I144" i="1"/>
  <c r="M156" i="1"/>
  <c r="Y156" i="1"/>
  <c r="Y170" i="1" s="1"/>
  <c r="K170" i="1"/>
  <c r="P170" i="1"/>
  <c r="R170" i="1"/>
  <c r="W170" i="1"/>
  <c r="M170" i="1"/>
  <c r="G11" i="1"/>
  <c r="I11" i="1"/>
  <c r="M15" i="1"/>
  <c r="M17" i="1" s="1"/>
  <c r="M28" i="1" s="1"/>
  <c r="G27" i="1"/>
  <c r="I27" i="1"/>
  <c r="M31" i="1"/>
  <c r="M63" i="1" s="1"/>
  <c r="M64" i="1" s="1"/>
  <c r="G63" i="1"/>
  <c r="I63" i="1"/>
  <c r="D71" i="1"/>
  <c r="D127" i="1" s="1"/>
  <c r="D129" i="1" s="1"/>
  <c r="G99" i="1"/>
  <c r="I99" i="1"/>
  <c r="S99" i="1"/>
  <c r="S100" i="1" s="1"/>
  <c r="Y99" i="1"/>
  <c r="Y100" i="1" s="1"/>
  <c r="G110" i="1"/>
  <c r="I110" i="1"/>
  <c r="F115" i="1"/>
  <c r="G115" i="1" s="1"/>
  <c r="H115" i="1"/>
  <c r="I115" i="1" s="1"/>
  <c r="F120" i="1"/>
  <c r="G120" i="1" s="1"/>
  <c r="H120" i="1"/>
  <c r="I120" i="1" s="1"/>
  <c r="G124" i="1"/>
  <c r="J153" i="1"/>
  <c r="J156" i="1" s="1"/>
  <c r="J170" i="1" s="1"/>
  <c r="G155" i="1"/>
  <c r="I155" i="1"/>
  <c r="H156" i="1"/>
  <c r="I156" i="1" s="1"/>
  <c r="F161" i="1"/>
  <c r="G161" i="1" s="1"/>
  <c r="H161" i="1"/>
  <c r="G77" i="1"/>
  <c r="M103" i="1"/>
  <c r="G143" i="1"/>
  <c r="I143" i="1"/>
  <c r="G166" i="1"/>
  <c r="I166" i="1"/>
  <c r="S127" i="1" l="1"/>
  <c r="S129" i="1" s="1"/>
  <c r="S172" i="1" s="1"/>
  <c r="S174" i="1" s="1"/>
  <c r="G156" i="1"/>
  <c r="M100" i="1"/>
  <c r="M127" i="1" s="1"/>
  <c r="M129" i="1" s="1"/>
  <c r="M70" i="1"/>
  <c r="M71" i="1" s="1"/>
  <c r="Y127" i="1"/>
  <c r="Y129" i="1" s="1"/>
  <c r="Y172" i="1" s="1"/>
  <c r="Y174" i="1" s="1"/>
  <c r="J172" i="1"/>
  <c r="I161" i="1"/>
  <c r="W172" i="1"/>
  <c r="P172" i="1"/>
  <c r="G71" i="1"/>
  <c r="F170" i="1"/>
  <c r="D172" i="1"/>
  <c r="D174" i="1" s="1"/>
  <c r="V172" i="1"/>
  <c r="L172" i="1"/>
  <c r="H170" i="1"/>
  <c r="R172" i="1"/>
  <c r="K172" i="1"/>
  <c r="F127" i="1"/>
  <c r="X172" i="1"/>
  <c r="Q172" i="1"/>
  <c r="H127" i="1"/>
  <c r="G127" i="1" l="1"/>
  <c r="F129" i="1"/>
  <c r="M172" i="1"/>
  <c r="M174" i="1" s="1"/>
  <c r="I127" i="1"/>
  <c r="H129" i="1"/>
  <c r="I170" i="1"/>
  <c r="H172" i="1"/>
  <c r="G170" i="1"/>
  <c r="F172" i="1"/>
  <c r="G172" i="1" s="1"/>
  <c r="I129" i="1" l="1"/>
  <c r="H174" i="1"/>
  <c r="G129" i="1"/>
  <c r="F174" i="1"/>
  <c r="G174" i="1" s="1"/>
  <c r="I172" i="1"/>
  <c r="I174" i="1" l="1"/>
</calcChain>
</file>

<file path=xl/comments1.xml><?xml version="1.0" encoding="utf-8"?>
<comments xmlns="http://schemas.openxmlformats.org/spreadsheetml/2006/main">
  <authors>
    <author>sivone</author>
  </authors>
  <commentList>
    <comment ref="F32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iscrizioni ai corsi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gestione sito
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gestione sito
</t>
        </r>
      </text>
    </comment>
    <comment ref="V36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gestione sito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con sbancamento rif treviso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incl sbancamento tv
+10000 X ACC LAVORI FUTURI
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con sbancamento rif treviso</t>
        </r>
      </text>
    </comment>
    <comment ref="R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incl sbancamento tv
+10000 X ACC LAVORI FUTURI
</t>
        </r>
      </text>
    </comment>
    <comment ref="V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con sbancamento rif treviso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incl sbancamento tv
+10000 X ACC LAVORI FUTURI
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SP ADEGUMENTO SEDE +FOTOCOP.
</t>
        </r>
      </text>
    </comment>
    <comment ref="P38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SP ADEGUMENTO SEDE +FOTOCOP.
</t>
        </r>
      </text>
    </comment>
    <comment ref="V38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SP ADEGUMENTO SEDE +FOTOCOP.
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RIMBORSO A SCUOLA X FORMAZIONE 2013-2014
</t>
        </r>
      </text>
    </comment>
    <comment ref="Q44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RIMBORSO A SCUOLA X FORMAZIONE 2013-2014
</t>
        </r>
      </text>
    </comment>
    <comment ref="W44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RIMBORSO A SCUOLA X FORMAZIONE 2013-2014
</t>
        </r>
      </text>
    </comment>
    <comment ref="X74" authorId="0">
      <text>
        <r>
          <rPr>
            <sz val="9"/>
            <color indexed="81"/>
            <rFont val="Tahoma"/>
            <family val="2"/>
          </rPr>
          <t xml:space="preserve">
rate mutui
</t>
        </r>
      </text>
    </comment>
    <comment ref="K143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27,5 ATT ESCURS.ESTIVA
2,5 CORSI ESCURS.ESTIVO
5,0 ATT.ESCURS.IVERNALE
</t>
        </r>
      </text>
    </comment>
    <comment ref="Q143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27,5 ATT ESCURS.ESTIVA
2,5 CORSI ESCURS.ESTIVO
5,0 ATT.ESCURS.IVERNALE
</t>
        </r>
      </text>
    </comment>
    <comment ref="W143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27,5 ATT ESCURS.ESTIVA
2,5 CORSI ESCURS.ESTIVO
5,0 ATT.ESCURS.IVERNALE
</t>
        </r>
      </text>
    </comment>
    <comment ref="L152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RECUPERO IVA 
</t>
        </r>
      </text>
    </comment>
    <comment ref="R152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RECUPERO IVA 
</t>
        </r>
      </text>
    </comment>
    <comment ref="X152" authorId="0">
      <text>
        <r>
          <rPr>
            <b/>
            <sz val="9"/>
            <color indexed="81"/>
            <rFont val="Tahoma"/>
            <family val="2"/>
          </rPr>
          <t>sivone:</t>
        </r>
        <r>
          <rPr>
            <sz val="9"/>
            <color indexed="81"/>
            <rFont val="Tahoma"/>
            <family val="2"/>
          </rPr>
          <t xml:space="preserve">
RECUPERO IVA 
</t>
        </r>
      </text>
    </comment>
  </commentList>
</comments>
</file>

<file path=xl/sharedStrings.xml><?xml version="1.0" encoding="utf-8"?>
<sst xmlns="http://schemas.openxmlformats.org/spreadsheetml/2006/main" count="312" uniqueCount="272">
  <si>
    <t>CONS</t>
  </si>
  <si>
    <t>SIT.EC.</t>
  </si>
  <si>
    <t xml:space="preserve">    BUDGET</t>
  </si>
  <si>
    <t>ST.PATR.</t>
  </si>
  <si>
    <t>NOTE</t>
  </si>
  <si>
    <t>ATTIVITA'</t>
  </si>
  <si>
    <t>conto</t>
  </si>
  <si>
    <t>descrizione conto</t>
  </si>
  <si>
    <t>% su prec.</t>
  </si>
  <si>
    <t>%su13</t>
  </si>
  <si>
    <t>SEDE</t>
  </si>
  <si>
    <t>ISTITUZIONALI</t>
  </si>
  <si>
    <t>RIF</t>
  </si>
  <si>
    <t>COSTI, SPESE E PERDITE</t>
  </si>
  <si>
    <t>COSTI</t>
  </si>
  <si>
    <t>USCITE</t>
  </si>
  <si>
    <t>58/05/215</t>
  </si>
  <si>
    <t>QUOTA C.A.I. NAZIONALE</t>
  </si>
  <si>
    <t>58/05/***</t>
  </si>
  <si>
    <t>RICAVI DELLE VENDITE</t>
  </si>
  <si>
    <t>58/**/***</t>
  </si>
  <si>
    <t>RICAVI</t>
  </si>
  <si>
    <t>66/20/005</t>
  </si>
  <si>
    <t>MATERIALE DI DOTAZIONE</t>
  </si>
  <si>
    <t>66/20/010</t>
  </si>
  <si>
    <t>MATERIALE IN USO ASSOCIATI</t>
  </si>
  <si>
    <t>66/20/***</t>
  </si>
  <si>
    <t>MATERIE DI CONSUMO</t>
  </si>
  <si>
    <t>66/30/015</t>
  </si>
  <si>
    <t>MATERIALE DI PULIZIA</t>
  </si>
  <si>
    <t>66/30/020</t>
  </si>
  <si>
    <t>COMBUST. PER RISCALDAMENTO</t>
  </si>
  <si>
    <t>66/30/025</t>
  </si>
  <si>
    <t>CANCELLERIA</t>
  </si>
  <si>
    <t>66/30/035</t>
  </si>
  <si>
    <t>ACQUISTO LIBRI, PUBBLICAZIONI</t>
  </si>
  <si>
    <t>66/30/036</t>
  </si>
  <si>
    <t>COPIA CHIAVI E SERRATURE</t>
  </si>
  <si>
    <t>66/30/037</t>
  </si>
  <si>
    <t>CARBURANTI E LUBRIF. PARZ. DED.</t>
  </si>
  <si>
    <t>66/30/045</t>
  </si>
  <si>
    <t>TESSERE, DISTINTIVI C.A.I.</t>
  </si>
  <si>
    <t>66/30/055</t>
  </si>
  <si>
    <t>SPESE ACCESSORIE</t>
  </si>
  <si>
    <t>66/30/060</t>
  </si>
  <si>
    <t>ACQUISTO BENI MINUTI</t>
  </si>
  <si>
    <t>66/30/***</t>
  </si>
  <si>
    <t>ALTRI ACQUISTI</t>
  </si>
  <si>
    <t>66/**/***</t>
  </si>
  <si>
    <t>COSTI P/MAT.PRI,SUSS,CON. E MER,</t>
  </si>
  <si>
    <t>68/05/005</t>
  </si>
  <si>
    <t>TRASPORTI SU ACQUISTI</t>
  </si>
  <si>
    <t>68/05/015</t>
  </si>
  <si>
    <t>ISCRIZIONI IN CORSO</t>
  </si>
  <si>
    <t>68/05/025</t>
  </si>
  <si>
    <t>ENERGIA ELETTRICA</t>
  </si>
  <si>
    <t>68/05/040</t>
  </si>
  <si>
    <t>GAS RISCALDAMENTO</t>
  </si>
  <si>
    <t>68/05/045</t>
  </si>
  <si>
    <t>ACQUA</t>
  </si>
  <si>
    <t>68/05/052</t>
  </si>
  <si>
    <t>CANONI MANUTENZIONE PERIODICI</t>
  </si>
  <si>
    <t>68/05/055</t>
  </si>
  <si>
    <t>LAVORI DI MANUT. SU RIFUGI</t>
  </si>
  <si>
    <t>68/05/075</t>
  </si>
  <si>
    <t>MAN. E RIP. BENI DI TERZI</t>
  </si>
  <si>
    <t>68/05/080</t>
  </si>
  <si>
    <t>PEDAGGI AUTOSTRADALI</t>
  </si>
  <si>
    <t>68/05/125</t>
  </si>
  <si>
    <t>ASSICURAZIONI ESCURSIONI</t>
  </si>
  <si>
    <t>68/05/132</t>
  </si>
  <si>
    <t>SERVIZI DI PULIZIA</t>
  </si>
  <si>
    <t>68/05/193</t>
  </si>
  <si>
    <t>COMPENSI OCCAS. IMPRESA PROD. SERVIZI</t>
  </si>
  <si>
    <t>68/05/230</t>
  </si>
  <si>
    <t>RIMBORSI SPESE ASSOCIATI ESCUR.</t>
  </si>
  <si>
    <t>68/05/235</t>
  </si>
  <si>
    <t>RIMBORSO SPESE PER AGGIORN.</t>
  </si>
  <si>
    <t>68/05/261</t>
  </si>
  <si>
    <t>COMP. TECNICI PER RIFUGI</t>
  </si>
  <si>
    <t>68/05/265</t>
  </si>
  <si>
    <t>COMP. PROF. NON DIR. AFFER. ATTIVITA'</t>
  </si>
  <si>
    <t>68/05/285</t>
  </si>
  <si>
    <t>CONTRIBUTI ASSOCIATIVI</t>
  </si>
  <si>
    <t>68/05/290</t>
  </si>
  <si>
    <t>PUBBICITA'</t>
  </si>
  <si>
    <t>68/05/300</t>
  </si>
  <si>
    <t>MOSTRE E FIERE</t>
  </si>
  <si>
    <t>68/05/320</t>
  </si>
  <si>
    <t>SPESE TELEFONICHE</t>
  </si>
  <si>
    <t>68/05/330</t>
  </si>
  <si>
    <t>SPESE POSTALI E DI AFFRANCATURA</t>
  </si>
  <si>
    <t>68/05/340</t>
  </si>
  <si>
    <t>SPESE DI RAPPRESENTANZA DEDUCIB.</t>
  </si>
  <si>
    <t>68/05/345</t>
  </si>
  <si>
    <t>PASTI E SOGGIORNI</t>
  </si>
  <si>
    <t>68/05/360</t>
  </si>
  <si>
    <t>STAMPE TIPOGRAFICHE E FOTOCOPIE</t>
  </si>
  <si>
    <t>68/05/365</t>
  </si>
  <si>
    <t>SERVIZIO SMALTIMENTO RIFIUTI</t>
  </si>
  <si>
    <t>68/05/370</t>
  </si>
  <si>
    <t>ONERI BANCARI</t>
  </si>
  <si>
    <t>68/05/386</t>
  </si>
  <si>
    <t>TEN. PAGHE, CONT., DICH. DA LAV. AUT.</t>
  </si>
  <si>
    <t>68/05/407</t>
  </si>
  <si>
    <t>ASSICURAZIONI SEDE</t>
  </si>
  <si>
    <t>68/05/490</t>
  </si>
  <si>
    <t>ASSICURAZIONI RIFUGI</t>
  </si>
  <si>
    <t>68/05/501</t>
  </si>
  <si>
    <t>MANUT. E RIPARAZ.</t>
  </si>
  <si>
    <t>68/05/506</t>
  </si>
  <si>
    <t>AGGIORNAMENTO PROGRAMMI</t>
  </si>
  <si>
    <t>SPESE PER ESCURSIONE</t>
  </si>
  <si>
    <t>68/05/***</t>
  </si>
  <si>
    <t>COSTI PER SERVIZI</t>
  </si>
  <si>
    <t>68/**/***</t>
  </si>
  <si>
    <t>70/05/010</t>
  </si>
  <si>
    <t>FITTI PASSIVI (BENI IMMOBILI)</t>
  </si>
  <si>
    <t>70/05/100</t>
  </si>
  <si>
    <t>NOLEGGI PER MANIFESTAZIONI</t>
  </si>
  <si>
    <t>70/05/101</t>
  </si>
  <si>
    <t>NOLEGGI AUTO/CORRIERE</t>
  </si>
  <si>
    <t>70/05/***</t>
  </si>
  <si>
    <t>AFFITTI E LOCAZIONI</t>
  </si>
  <si>
    <t>70/**/***</t>
  </si>
  <si>
    <t>COSTI P/GODIMENTO BENI DI TERZI</t>
  </si>
  <si>
    <t>75/05/010</t>
  </si>
  <si>
    <t>AMM.TO ORD. FABBRICATI CIVILI</t>
  </si>
  <si>
    <t>75/05/***</t>
  </si>
  <si>
    <t>AMM.TO FABBRICATI</t>
  </si>
  <si>
    <t>75/15/005</t>
  </si>
  <si>
    <t>AMM.TO ORD. ATT. IND. E COMM.</t>
  </si>
  <si>
    <t>75/15/***</t>
  </si>
  <si>
    <t>AMM.TO ATT. IND.LI E COMM.</t>
  </si>
  <si>
    <t>75/**/***</t>
  </si>
  <si>
    <t>AMM. IMM. MAT. - ORDINARIO</t>
  </si>
  <si>
    <t>84/05/005</t>
  </si>
  <si>
    <t>IMPOSTA DI BOLLO</t>
  </si>
  <si>
    <t>84/05/010</t>
  </si>
  <si>
    <t>IMPOSTA COM. SUGLI IMM. - ICI</t>
  </si>
  <si>
    <t>84/05/013</t>
  </si>
  <si>
    <t>TASI</t>
  </si>
  <si>
    <t>84/05/020</t>
  </si>
  <si>
    <t xml:space="preserve">IMPOSTA DI REGISTRO </t>
  </si>
  <si>
    <t>84/05/025</t>
  </si>
  <si>
    <t>SPESE CATASTALI</t>
  </si>
  <si>
    <t>84/05/045</t>
  </si>
  <si>
    <t>TASSA SUI RIFIUTI</t>
  </si>
  <si>
    <t>84/05/090</t>
  </si>
  <si>
    <t>ALTRE IMPOSTE E TASSE DEDUCIBILI</t>
  </si>
  <si>
    <t>84/05/***</t>
  </si>
  <si>
    <t>IMPOSTE E TASSE</t>
  </si>
  <si>
    <t>84/10/010</t>
  </si>
  <si>
    <t>CONTRIBUTI AD ALTRE SEZIONI</t>
  </si>
  <si>
    <t>84/10/015</t>
  </si>
  <si>
    <t>ABBONAMENTI RIVISTE, GIORNALI</t>
  </si>
  <si>
    <t>84/10/035</t>
  </si>
  <si>
    <t>MULTE ED AMMENDE INDEDUCIBILI</t>
  </si>
  <si>
    <t>84/10/050</t>
  </si>
  <si>
    <t>SOPRAVVENIENZE PASSIVE ORD. DED.</t>
  </si>
  <si>
    <t>84/10/055</t>
  </si>
  <si>
    <t>SOPRAV. PASSIVE ORD. INDEDUCIBILI</t>
  </si>
  <si>
    <t>84/10/090</t>
  </si>
  <si>
    <t>ABBUONI/ARROTONDAMENTI PASSIVI</t>
  </si>
  <si>
    <t>84/10/094</t>
  </si>
  <si>
    <t>EROGAZ.LIBERALI DEDUCIBILI</t>
  </si>
  <si>
    <t>84/10/190</t>
  </si>
  <si>
    <t>ALTRI ONERI DI GEST. DEDUCIBILI</t>
  </si>
  <si>
    <t>84/10/191</t>
  </si>
  <si>
    <t>ALTRI ONERI DI GEST. INDEDUCIBILI</t>
  </si>
  <si>
    <t>84/10/501</t>
  </si>
  <si>
    <t>VARIE</t>
  </si>
  <si>
    <t>84/10/***</t>
  </si>
  <si>
    <t>ALTRI ONERI DIVERSI DI GESTIONE</t>
  </si>
  <si>
    <t>84/**/***</t>
  </si>
  <si>
    <t>ONERI DIVERSI DI GESTIONE</t>
  </si>
  <si>
    <t>88/20/010</t>
  </si>
  <si>
    <t>INT. PASS, SUI DEB. V/BAN. DI CR. ORD.</t>
  </si>
  <si>
    <t>88/20/015</t>
  </si>
  <si>
    <t>INTERESSI PASSIVI SU MUTUI</t>
  </si>
  <si>
    <t>88/20/020</t>
  </si>
  <si>
    <t>INT. PASS, SUI DEB. V/ ALTRI FINAN.</t>
  </si>
  <si>
    <t>88/20/035</t>
  </si>
  <si>
    <t>INT. PASS. V/ FORNITORI</t>
  </si>
  <si>
    <t>88/20/046</t>
  </si>
  <si>
    <t>INT. PASS. INDEDUCIBILI</t>
  </si>
  <si>
    <t>88/20/055</t>
  </si>
  <si>
    <t>ONERI F.DI COMUNI DI INVEST.</t>
  </si>
  <si>
    <t>88/20/501</t>
  </si>
  <si>
    <t>COMMISSIONI E SPESE BANCARIE</t>
  </si>
  <si>
    <t>88/20/***</t>
  </si>
  <si>
    <t>VERSO ALTRI (ONERI FINANZIARI)</t>
  </si>
  <si>
    <t>88/**/***</t>
  </si>
  <si>
    <t>INT. PASS. E ALTRI ONERI FINANZ.</t>
  </si>
  <si>
    <t>95/10/005</t>
  </si>
  <si>
    <t>IMPOSTE ESERCIZI PRECEDENTI</t>
  </si>
  <si>
    <t>95/10/***</t>
  </si>
  <si>
    <t>95/**/***</t>
  </si>
  <si>
    <t>ONERI STRAORDINARI</t>
  </si>
  <si>
    <t>95/15/005</t>
  </si>
  <si>
    <t>SOPR. PAS. ESTR. ALL'ATT. DED.</t>
  </si>
  <si>
    <t>95/15/***</t>
  </si>
  <si>
    <t>VARIE (ONERI STRAORDINARI)</t>
  </si>
  <si>
    <t>96/05/010</t>
  </si>
  <si>
    <t>IRAP DELL'ESERCIZIO</t>
  </si>
  <si>
    <t>96/05/015</t>
  </si>
  <si>
    <t>IRES DELL'ESERCIZIO</t>
  </si>
  <si>
    <t>96/05/***</t>
  </si>
  <si>
    <t>IMPOSTE CORRENTI</t>
  </si>
  <si>
    <t>96/**/***</t>
  </si>
  <si>
    <t>IMPOSTE SUL REDDITO D'ESERCIZIO</t>
  </si>
  <si>
    <t>**</t>
  </si>
  <si>
    <t>***</t>
  </si>
  <si>
    <t>TOTALE COSTI</t>
  </si>
  <si>
    <t>RICAVI E PROFITTI</t>
  </si>
  <si>
    <t>ENTRATE</t>
  </si>
  <si>
    <t>58/05/005</t>
  </si>
  <si>
    <t>QUOTE DI ISCRIZIONE</t>
  </si>
  <si>
    <t>58/05/015</t>
  </si>
  <si>
    <t>CONTRIBUTI 46 PAR.</t>
  </si>
  <si>
    <t>58/05/100</t>
  </si>
  <si>
    <t>CONTRIBUTI DA  SOCI</t>
  </si>
  <si>
    <t>58/05/105</t>
  </si>
  <si>
    <t>CONTRIBUTI DA ALTRE SEZIONI</t>
  </si>
  <si>
    <t>58/05/125</t>
  </si>
  <si>
    <t>RICAVI PER CESSIONE LIBRI</t>
  </si>
  <si>
    <t>58/05/490</t>
  </si>
  <si>
    <t>ALTRI RICAVI DELLE VENDITE</t>
  </si>
  <si>
    <t>58/10/005</t>
  </si>
  <si>
    <t>QUOTE PARTECIPAZIONI ESCURSIONI</t>
  </si>
  <si>
    <t>58/10/015</t>
  </si>
  <si>
    <t>RICAVI INSERTI PUBBLICITARI</t>
  </si>
  <si>
    <t>58/10/490</t>
  </si>
  <si>
    <t>NOLEGGIO MATERIALI</t>
  </si>
  <si>
    <t>58/10/***</t>
  </si>
  <si>
    <t>RICAVI DALLE PRESTAZ. - IMPRESE</t>
  </si>
  <si>
    <t>64/05/007</t>
  </si>
  <si>
    <t>FITTI ATTIVI RIFUGI</t>
  </si>
  <si>
    <t>64/05/055</t>
  </si>
  <si>
    <t>CONTRIBUTO CINQUE PER MILLE</t>
  </si>
  <si>
    <t>64/05/100</t>
  </si>
  <si>
    <t>ABBUONI / ARROT. ATTIVI IMP.</t>
  </si>
  <si>
    <t>64/05/115</t>
  </si>
  <si>
    <t>SOPRAVVENIENZE ORDINARIE ATTIVE</t>
  </si>
  <si>
    <t>64/05/116</t>
  </si>
  <si>
    <t>SOPRAVV.ORD.ATTIVE NON TASSABILI</t>
  </si>
  <si>
    <t>64/05/390</t>
  </si>
  <si>
    <t>ALTRI RICAVI E PROVENTI VARI</t>
  </si>
  <si>
    <t>64/05/***</t>
  </si>
  <si>
    <t>ALTRI RICAVI E PROVENTI</t>
  </si>
  <si>
    <t>64/10/005</t>
  </si>
  <si>
    <t>CONTR. C/ESERC. DA ENTI PUBBLICI</t>
  </si>
  <si>
    <t>64/10/***</t>
  </si>
  <si>
    <t>CONTRIBUTO IN CONTO ESERCIZIO</t>
  </si>
  <si>
    <t>64/**/***</t>
  </si>
  <si>
    <t>87/20/035</t>
  </si>
  <si>
    <t>INT. ATTIVI SU DEPOSITI BANCARI</t>
  </si>
  <si>
    <t>87/20/050</t>
  </si>
  <si>
    <t>ALTRI INTERESSI ATTIVI</t>
  </si>
  <si>
    <t>87/20/***</t>
  </si>
  <si>
    <t>PROV. DIVERSI DA PRECEDENTI</t>
  </si>
  <si>
    <t>87/**/***</t>
  </si>
  <si>
    <t>ALTRI PROVENTI FINANZIARI</t>
  </si>
  <si>
    <t>TOTALE RICAVI</t>
  </si>
  <si>
    <t>****</t>
  </si>
  <si>
    <t>RIS.  ESERCIZIO (-=UTILE)</t>
  </si>
  <si>
    <t>UTILE</t>
  </si>
  <si>
    <t>PERDITA</t>
  </si>
  <si>
    <t>AVANZO</t>
  </si>
  <si>
    <t>DISAVANZO</t>
  </si>
  <si>
    <t>*****</t>
  </si>
  <si>
    <t>TOTALE A PAREGGIO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</si>
</sst>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0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Font="1" applyFill="1" applyBorder="1"/>
    <xf numFmtId="0" fontId="1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9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3" fontId="1" fillId="0" borderId="9" xfId="0" applyNumberFormat="1" applyFont="1" applyFill="1" applyBorder="1"/>
    <xf numFmtId="3" fontId="1" fillId="0" borderId="0" xfId="0" applyNumberFormat="1" applyFont="1" applyFill="1" applyBorder="1"/>
    <xf numFmtId="3" fontId="1" fillId="0" borderId="10" xfId="0" applyNumberFormat="1" applyFont="1" applyFill="1" applyBorder="1"/>
    <xf numFmtId="0" fontId="2" fillId="0" borderId="4" xfId="0" applyFont="1" applyFill="1" applyBorder="1"/>
    <xf numFmtId="4" fontId="2" fillId="0" borderId="0" xfId="0" applyNumberFormat="1" applyFont="1" applyFill="1" applyBorder="1"/>
    <xf numFmtId="3" fontId="2" fillId="0" borderId="9" xfId="0" applyNumberFormat="1" applyFont="1" applyFill="1" applyBorder="1"/>
    <xf numFmtId="3" fontId="2" fillId="0" borderId="0" xfId="0" applyNumberFormat="1" applyFont="1" applyFill="1" applyBorder="1"/>
    <xf numFmtId="3" fontId="2" fillId="0" borderId="10" xfId="0" applyNumberFormat="1" applyFont="1" applyFill="1" applyBorder="1"/>
    <xf numFmtId="0" fontId="2" fillId="0" borderId="8" xfId="0" applyFont="1" applyFill="1" applyBorder="1"/>
    <xf numFmtId="0" fontId="2" fillId="0" borderId="0" xfId="0" applyFont="1" applyFill="1"/>
    <xf numFmtId="3" fontId="1" fillId="0" borderId="9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1" xfId="0" applyNumberFormat="1" applyFont="1" applyFill="1" applyBorder="1"/>
    <xf numFmtId="3" fontId="1" fillId="0" borderId="12" xfId="0" applyNumberFormat="1" applyFont="1" applyFill="1" applyBorder="1"/>
    <xf numFmtId="3" fontId="2" fillId="0" borderId="13" xfId="0" applyNumberFormat="1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164" fontId="1" fillId="0" borderId="0" xfId="0" applyNumberFormat="1" applyFont="1" applyFill="1"/>
    <xf numFmtId="2" fontId="1" fillId="0" borderId="0" xfId="0" applyNumberFormat="1" applyFont="1" applyFill="1"/>
    <xf numFmtId="0" fontId="1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/>
    <xf numFmtId="14" fontId="2" fillId="2" borderId="9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1" fillId="2" borderId="9" xfId="0" applyNumberFormat="1" applyFont="1" applyFill="1" applyBorder="1"/>
    <xf numFmtId="3" fontId="1" fillId="2" borderId="0" xfId="0" applyNumberFormat="1" applyFont="1" applyFill="1" applyBorder="1"/>
    <xf numFmtId="3" fontId="1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0" xfId="0" applyNumberFormat="1" applyFont="1" applyFill="1" applyBorder="1"/>
    <xf numFmtId="3" fontId="2" fillId="2" borderId="10" xfId="0" applyNumberFormat="1" applyFont="1" applyFill="1" applyBorder="1"/>
    <xf numFmtId="3" fontId="1" fillId="2" borderId="9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/>
    <xf numFmtId="3" fontId="1" fillId="2" borderId="12" xfId="0" applyNumberFormat="1" applyFont="1" applyFill="1" applyBorder="1"/>
    <xf numFmtId="3" fontId="2" fillId="2" borderId="12" xfId="0" applyNumberFormat="1" applyFont="1" applyFill="1" applyBorder="1"/>
    <xf numFmtId="3" fontId="1" fillId="2" borderId="13" xfId="0" applyNumberFormat="1" applyFont="1" applyFill="1" applyBorder="1"/>
    <xf numFmtId="3" fontId="2" fillId="2" borderId="13" xfId="0" applyNumberFormat="1" applyFont="1" applyFill="1" applyBorder="1"/>
    <xf numFmtId="0" fontId="1" fillId="2" borderId="15" xfId="0" applyFont="1" applyFill="1" applyBorder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77"/>
  <sheetViews>
    <sheetView tabSelected="1" topLeftCell="E64" workbookViewId="0">
      <selection activeCell="W79" sqref="W79"/>
    </sheetView>
  </sheetViews>
  <sheetFormatPr defaultRowHeight="13.8" x14ac:dyDescent="0.3"/>
  <cols>
    <col min="1" max="1" width="1.44140625" style="4" customWidth="1"/>
    <col min="2" max="2" width="9.44140625" style="4" bestFit="1" customWidth="1"/>
    <col min="3" max="3" width="24.44140625" style="4" customWidth="1"/>
    <col min="4" max="4" width="10.44140625" style="4" bestFit="1" customWidth="1"/>
    <col min="5" max="5" width="1.21875" style="4" customWidth="1"/>
    <col min="6" max="6" width="10.44140625" style="4" bestFit="1" customWidth="1"/>
    <col min="7" max="7" width="6.88671875" style="4" customWidth="1"/>
    <col min="8" max="8" width="10.44140625" style="4" bestFit="1" customWidth="1"/>
    <col min="9" max="9" width="6.88671875" style="4" customWidth="1"/>
    <col min="10" max="10" width="7.6640625" style="4" customWidth="1"/>
    <col min="11" max="11" width="11.88671875" style="4" bestFit="1" customWidth="1"/>
    <col min="12" max="12" width="7.6640625" style="4" customWidth="1"/>
    <col min="13" max="13" width="11" style="4" bestFit="1" customWidth="1"/>
    <col min="14" max="14" width="1.44140625" style="4" customWidth="1"/>
    <col min="15" max="15" width="3.5546875" style="4" hidden="1" customWidth="1"/>
    <col min="16" max="16" width="7.6640625" style="82" customWidth="1"/>
    <col min="17" max="17" width="11.88671875" style="82" bestFit="1" customWidth="1"/>
    <col min="18" max="18" width="7.6640625" style="82" customWidth="1"/>
    <col min="19" max="19" width="11" style="82" bestFit="1" customWidth="1"/>
    <col min="20" max="20" width="0.109375" style="82" customWidth="1"/>
    <col min="21" max="21" width="2.5546875" style="82" customWidth="1"/>
    <col min="22" max="22" width="7.6640625" style="82" customWidth="1"/>
    <col min="23" max="23" width="11.88671875" style="82" bestFit="1" customWidth="1"/>
    <col min="24" max="24" width="7.6640625" style="82" customWidth="1"/>
    <col min="25" max="25" width="10.6640625" style="82" bestFit="1" customWidth="1"/>
    <col min="26" max="26" width="1.6640625" style="4" customWidth="1"/>
    <col min="27" max="250" width="9.109375" style="4"/>
    <col min="251" max="251" width="3.33203125" style="4" customWidth="1"/>
    <col min="252" max="252" width="9.44140625" style="4" bestFit="1" customWidth="1"/>
    <col min="253" max="253" width="24.44140625" style="4" customWidth="1"/>
    <col min="254" max="254" width="10.44140625" style="4" bestFit="1" customWidth="1"/>
    <col min="255" max="255" width="3.88671875" style="4" customWidth="1"/>
    <col min="256" max="256" width="10.44140625" style="4" bestFit="1" customWidth="1"/>
    <col min="257" max="257" width="6.88671875" style="4" customWidth="1"/>
    <col min="258" max="258" width="7.6640625" style="4" customWidth="1"/>
    <col min="259" max="259" width="11.88671875" style="4" bestFit="1" customWidth="1"/>
    <col min="260" max="260" width="7.6640625" style="4" customWidth="1"/>
    <col min="261" max="261" width="11" style="4" bestFit="1" customWidth="1"/>
    <col min="262" max="262" width="0.109375" style="4" customWidth="1"/>
    <col min="263" max="263" width="37.33203125" style="4" customWidth="1"/>
    <col min="264" max="264" width="7.6640625" style="4" customWidth="1"/>
    <col min="265" max="265" width="11.88671875" style="4" bestFit="1" customWidth="1"/>
    <col min="266" max="266" width="7.6640625" style="4" customWidth="1"/>
    <col min="267" max="267" width="10.6640625" style="4" bestFit="1" customWidth="1"/>
    <col min="268" max="268" width="4" style="4" customWidth="1"/>
    <col min="269" max="269" width="9.33203125" style="4" bestFit="1" customWidth="1"/>
    <col min="270" max="506" width="9.109375" style="4"/>
    <col min="507" max="507" width="3.33203125" style="4" customWidth="1"/>
    <col min="508" max="508" width="9.44140625" style="4" bestFit="1" customWidth="1"/>
    <col min="509" max="509" width="24.44140625" style="4" customWidth="1"/>
    <col min="510" max="510" width="10.44140625" style="4" bestFit="1" customWidth="1"/>
    <col min="511" max="511" width="3.88671875" style="4" customWidth="1"/>
    <col min="512" max="512" width="10.44140625" style="4" bestFit="1" customWidth="1"/>
    <col min="513" max="513" width="6.88671875" style="4" customWidth="1"/>
    <col min="514" max="514" width="7.6640625" style="4" customWidth="1"/>
    <col min="515" max="515" width="11.88671875" style="4" bestFit="1" customWidth="1"/>
    <col min="516" max="516" width="7.6640625" style="4" customWidth="1"/>
    <col min="517" max="517" width="11" style="4" bestFit="1" customWidth="1"/>
    <col min="518" max="518" width="0.109375" style="4" customWidth="1"/>
    <col min="519" max="519" width="37.33203125" style="4" customWidth="1"/>
    <col min="520" max="520" width="7.6640625" style="4" customWidth="1"/>
    <col min="521" max="521" width="11.88671875" style="4" bestFit="1" customWidth="1"/>
    <col min="522" max="522" width="7.6640625" style="4" customWidth="1"/>
    <col min="523" max="523" width="10.6640625" style="4" bestFit="1" customWidth="1"/>
    <col min="524" max="524" width="4" style="4" customWidth="1"/>
    <col min="525" max="525" width="9.33203125" style="4" bestFit="1" customWidth="1"/>
    <col min="526" max="762" width="9.109375" style="4"/>
    <col min="763" max="763" width="3.33203125" style="4" customWidth="1"/>
    <col min="764" max="764" width="9.44140625" style="4" bestFit="1" customWidth="1"/>
    <col min="765" max="765" width="24.44140625" style="4" customWidth="1"/>
    <col min="766" max="766" width="10.44140625" style="4" bestFit="1" customWidth="1"/>
    <col min="767" max="767" width="3.88671875" style="4" customWidth="1"/>
    <col min="768" max="768" width="10.44140625" style="4" bestFit="1" customWidth="1"/>
    <col min="769" max="769" width="6.88671875" style="4" customWidth="1"/>
    <col min="770" max="770" width="7.6640625" style="4" customWidth="1"/>
    <col min="771" max="771" width="11.88671875" style="4" bestFit="1" customWidth="1"/>
    <col min="772" max="772" width="7.6640625" style="4" customWidth="1"/>
    <col min="773" max="773" width="11" style="4" bestFit="1" customWidth="1"/>
    <col min="774" max="774" width="0.109375" style="4" customWidth="1"/>
    <col min="775" max="775" width="37.33203125" style="4" customWidth="1"/>
    <col min="776" max="776" width="7.6640625" style="4" customWidth="1"/>
    <col min="777" max="777" width="11.88671875" style="4" bestFit="1" customWidth="1"/>
    <col min="778" max="778" width="7.6640625" style="4" customWidth="1"/>
    <col min="779" max="779" width="10.6640625" style="4" bestFit="1" customWidth="1"/>
    <col min="780" max="780" width="4" style="4" customWidth="1"/>
    <col min="781" max="781" width="9.33203125" style="4" bestFit="1" customWidth="1"/>
    <col min="782" max="1018" width="9.109375" style="4"/>
    <col min="1019" max="1019" width="3.33203125" style="4" customWidth="1"/>
    <col min="1020" max="1020" width="9.44140625" style="4" bestFit="1" customWidth="1"/>
    <col min="1021" max="1021" width="24.44140625" style="4" customWidth="1"/>
    <col min="1022" max="1022" width="10.44140625" style="4" bestFit="1" customWidth="1"/>
    <col min="1023" max="1023" width="3.88671875" style="4" customWidth="1"/>
    <col min="1024" max="1024" width="10.44140625" style="4" bestFit="1" customWidth="1"/>
    <col min="1025" max="1025" width="6.88671875" style="4" customWidth="1"/>
    <col min="1026" max="1026" width="7.6640625" style="4" customWidth="1"/>
    <col min="1027" max="1027" width="11.88671875" style="4" bestFit="1" customWidth="1"/>
    <col min="1028" max="1028" width="7.6640625" style="4" customWidth="1"/>
    <col min="1029" max="1029" width="11" style="4" bestFit="1" customWidth="1"/>
    <col min="1030" max="1030" width="0.109375" style="4" customWidth="1"/>
    <col min="1031" max="1031" width="37.33203125" style="4" customWidth="1"/>
    <col min="1032" max="1032" width="7.6640625" style="4" customWidth="1"/>
    <col min="1033" max="1033" width="11.88671875" style="4" bestFit="1" customWidth="1"/>
    <col min="1034" max="1034" width="7.6640625" style="4" customWidth="1"/>
    <col min="1035" max="1035" width="10.6640625" style="4" bestFit="1" customWidth="1"/>
    <col min="1036" max="1036" width="4" style="4" customWidth="1"/>
    <col min="1037" max="1037" width="9.33203125" style="4" bestFit="1" customWidth="1"/>
    <col min="1038" max="1274" width="9.109375" style="4"/>
    <col min="1275" max="1275" width="3.33203125" style="4" customWidth="1"/>
    <col min="1276" max="1276" width="9.44140625" style="4" bestFit="1" customWidth="1"/>
    <col min="1277" max="1277" width="24.44140625" style="4" customWidth="1"/>
    <col min="1278" max="1278" width="10.44140625" style="4" bestFit="1" customWidth="1"/>
    <col min="1279" max="1279" width="3.88671875" style="4" customWidth="1"/>
    <col min="1280" max="1280" width="10.44140625" style="4" bestFit="1" customWidth="1"/>
    <col min="1281" max="1281" width="6.88671875" style="4" customWidth="1"/>
    <col min="1282" max="1282" width="7.6640625" style="4" customWidth="1"/>
    <col min="1283" max="1283" width="11.88671875" style="4" bestFit="1" customWidth="1"/>
    <col min="1284" max="1284" width="7.6640625" style="4" customWidth="1"/>
    <col min="1285" max="1285" width="11" style="4" bestFit="1" customWidth="1"/>
    <col min="1286" max="1286" width="0.109375" style="4" customWidth="1"/>
    <col min="1287" max="1287" width="37.33203125" style="4" customWidth="1"/>
    <col min="1288" max="1288" width="7.6640625" style="4" customWidth="1"/>
    <col min="1289" max="1289" width="11.88671875" style="4" bestFit="1" customWidth="1"/>
    <col min="1290" max="1290" width="7.6640625" style="4" customWidth="1"/>
    <col min="1291" max="1291" width="10.6640625" style="4" bestFit="1" customWidth="1"/>
    <col min="1292" max="1292" width="4" style="4" customWidth="1"/>
    <col min="1293" max="1293" width="9.33203125" style="4" bestFit="1" customWidth="1"/>
    <col min="1294" max="1530" width="9.109375" style="4"/>
    <col min="1531" max="1531" width="3.33203125" style="4" customWidth="1"/>
    <col min="1532" max="1532" width="9.44140625" style="4" bestFit="1" customWidth="1"/>
    <col min="1533" max="1533" width="24.44140625" style="4" customWidth="1"/>
    <col min="1534" max="1534" width="10.44140625" style="4" bestFit="1" customWidth="1"/>
    <col min="1535" max="1535" width="3.88671875" style="4" customWidth="1"/>
    <col min="1536" max="1536" width="10.44140625" style="4" bestFit="1" customWidth="1"/>
    <col min="1537" max="1537" width="6.88671875" style="4" customWidth="1"/>
    <col min="1538" max="1538" width="7.6640625" style="4" customWidth="1"/>
    <col min="1539" max="1539" width="11.88671875" style="4" bestFit="1" customWidth="1"/>
    <col min="1540" max="1540" width="7.6640625" style="4" customWidth="1"/>
    <col min="1541" max="1541" width="11" style="4" bestFit="1" customWidth="1"/>
    <col min="1542" max="1542" width="0.109375" style="4" customWidth="1"/>
    <col min="1543" max="1543" width="37.33203125" style="4" customWidth="1"/>
    <col min="1544" max="1544" width="7.6640625" style="4" customWidth="1"/>
    <col min="1545" max="1545" width="11.88671875" style="4" bestFit="1" customWidth="1"/>
    <col min="1546" max="1546" width="7.6640625" style="4" customWidth="1"/>
    <col min="1547" max="1547" width="10.6640625" style="4" bestFit="1" customWidth="1"/>
    <col min="1548" max="1548" width="4" style="4" customWidth="1"/>
    <col min="1549" max="1549" width="9.33203125" style="4" bestFit="1" customWidth="1"/>
    <col min="1550" max="1786" width="9.109375" style="4"/>
    <col min="1787" max="1787" width="3.33203125" style="4" customWidth="1"/>
    <col min="1788" max="1788" width="9.44140625" style="4" bestFit="1" customWidth="1"/>
    <col min="1789" max="1789" width="24.44140625" style="4" customWidth="1"/>
    <col min="1790" max="1790" width="10.44140625" style="4" bestFit="1" customWidth="1"/>
    <col min="1791" max="1791" width="3.88671875" style="4" customWidth="1"/>
    <col min="1792" max="1792" width="10.44140625" style="4" bestFit="1" customWidth="1"/>
    <col min="1793" max="1793" width="6.88671875" style="4" customWidth="1"/>
    <col min="1794" max="1794" width="7.6640625" style="4" customWidth="1"/>
    <col min="1795" max="1795" width="11.88671875" style="4" bestFit="1" customWidth="1"/>
    <col min="1796" max="1796" width="7.6640625" style="4" customWidth="1"/>
    <col min="1797" max="1797" width="11" style="4" bestFit="1" customWidth="1"/>
    <col min="1798" max="1798" width="0.109375" style="4" customWidth="1"/>
    <col min="1799" max="1799" width="37.33203125" style="4" customWidth="1"/>
    <col min="1800" max="1800" width="7.6640625" style="4" customWidth="1"/>
    <col min="1801" max="1801" width="11.88671875" style="4" bestFit="1" customWidth="1"/>
    <col min="1802" max="1802" width="7.6640625" style="4" customWidth="1"/>
    <col min="1803" max="1803" width="10.6640625" style="4" bestFit="1" customWidth="1"/>
    <col min="1804" max="1804" width="4" style="4" customWidth="1"/>
    <col min="1805" max="1805" width="9.33203125" style="4" bestFit="1" customWidth="1"/>
    <col min="1806" max="2042" width="9.109375" style="4"/>
    <col min="2043" max="2043" width="3.33203125" style="4" customWidth="1"/>
    <col min="2044" max="2044" width="9.44140625" style="4" bestFit="1" customWidth="1"/>
    <col min="2045" max="2045" width="24.44140625" style="4" customWidth="1"/>
    <col min="2046" max="2046" width="10.44140625" style="4" bestFit="1" customWidth="1"/>
    <col min="2047" max="2047" width="3.88671875" style="4" customWidth="1"/>
    <col min="2048" max="2048" width="10.44140625" style="4" bestFit="1" customWidth="1"/>
    <col min="2049" max="2049" width="6.88671875" style="4" customWidth="1"/>
    <col min="2050" max="2050" width="7.6640625" style="4" customWidth="1"/>
    <col min="2051" max="2051" width="11.88671875" style="4" bestFit="1" customWidth="1"/>
    <col min="2052" max="2052" width="7.6640625" style="4" customWidth="1"/>
    <col min="2053" max="2053" width="11" style="4" bestFit="1" customWidth="1"/>
    <col min="2054" max="2054" width="0.109375" style="4" customWidth="1"/>
    <col min="2055" max="2055" width="37.33203125" style="4" customWidth="1"/>
    <col min="2056" max="2056" width="7.6640625" style="4" customWidth="1"/>
    <col min="2057" max="2057" width="11.88671875" style="4" bestFit="1" customWidth="1"/>
    <col min="2058" max="2058" width="7.6640625" style="4" customWidth="1"/>
    <col min="2059" max="2059" width="10.6640625" style="4" bestFit="1" customWidth="1"/>
    <col min="2060" max="2060" width="4" style="4" customWidth="1"/>
    <col min="2061" max="2061" width="9.33203125" style="4" bestFit="1" customWidth="1"/>
    <col min="2062" max="2298" width="9.109375" style="4"/>
    <col min="2299" max="2299" width="3.33203125" style="4" customWidth="1"/>
    <col min="2300" max="2300" width="9.44140625" style="4" bestFit="1" customWidth="1"/>
    <col min="2301" max="2301" width="24.44140625" style="4" customWidth="1"/>
    <col min="2302" max="2302" width="10.44140625" style="4" bestFit="1" customWidth="1"/>
    <col min="2303" max="2303" width="3.88671875" style="4" customWidth="1"/>
    <col min="2304" max="2304" width="10.44140625" style="4" bestFit="1" customWidth="1"/>
    <col min="2305" max="2305" width="6.88671875" style="4" customWidth="1"/>
    <col min="2306" max="2306" width="7.6640625" style="4" customWidth="1"/>
    <col min="2307" max="2307" width="11.88671875" style="4" bestFit="1" customWidth="1"/>
    <col min="2308" max="2308" width="7.6640625" style="4" customWidth="1"/>
    <col min="2309" max="2309" width="11" style="4" bestFit="1" customWidth="1"/>
    <col min="2310" max="2310" width="0.109375" style="4" customWidth="1"/>
    <col min="2311" max="2311" width="37.33203125" style="4" customWidth="1"/>
    <col min="2312" max="2312" width="7.6640625" style="4" customWidth="1"/>
    <col min="2313" max="2313" width="11.88671875" style="4" bestFit="1" customWidth="1"/>
    <col min="2314" max="2314" width="7.6640625" style="4" customWidth="1"/>
    <col min="2315" max="2315" width="10.6640625" style="4" bestFit="1" customWidth="1"/>
    <col min="2316" max="2316" width="4" style="4" customWidth="1"/>
    <col min="2317" max="2317" width="9.33203125" style="4" bestFit="1" customWidth="1"/>
    <col min="2318" max="2554" width="9.109375" style="4"/>
    <col min="2555" max="2555" width="3.33203125" style="4" customWidth="1"/>
    <col min="2556" max="2556" width="9.44140625" style="4" bestFit="1" customWidth="1"/>
    <col min="2557" max="2557" width="24.44140625" style="4" customWidth="1"/>
    <col min="2558" max="2558" width="10.44140625" style="4" bestFit="1" customWidth="1"/>
    <col min="2559" max="2559" width="3.88671875" style="4" customWidth="1"/>
    <col min="2560" max="2560" width="10.44140625" style="4" bestFit="1" customWidth="1"/>
    <col min="2561" max="2561" width="6.88671875" style="4" customWidth="1"/>
    <col min="2562" max="2562" width="7.6640625" style="4" customWidth="1"/>
    <col min="2563" max="2563" width="11.88671875" style="4" bestFit="1" customWidth="1"/>
    <col min="2564" max="2564" width="7.6640625" style="4" customWidth="1"/>
    <col min="2565" max="2565" width="11" style="4" bestFit="1" customWidth="1"/>
    <col min="2566" max="2566" width="0.109375" style="4" customWidth="1"/>
    <col min="2567" max="2567" width="37.33203125" style="4" customWidth="1"/>
    <col min="2568" max="2568" width="7.6640625" style="4" customWidth="1"/>
    <col min="2569" max="2569" width="11.88671875" style="4" bestFit="1" customWidth="1"/>
    <col min="2570" max="2570" width="7.6640625" style="4" customWidth="1"/>
    <col min="2571" max="2571" width="10.6640625" style="4" bestFit="1" customWidth="1"/>
    <col min="2572" max="2572" width="4" style="4" customWidth="1"/>
    <col min="2573" max="2573" width="9.33203125" style="4" bestFit="1" customWidth="1"/>
    <col min="2574" max="2810" width="9.109375" style="4"/>
    <col min="2811" max="2811" width="3.33203125" style="4" customWidth="1"/>
    <col min="2812" max="2812" width="9.44140625" style="4" bestFit="1" customWidth="1"/>
    <col min="2813" max="2813" width="24.44140625" style="4" customWidth="1"/>
    <col min="2814" max="2814" width="10.44140625" style="4" bestFit="1" customWidth="1"/>
    <col min="2815" max="2815" width="3.88671875" style="4" customWidth="1"/>
    <col min="2816" max="2816" width="10.44140625" style="4" bestFit="1" customWidth="1"/>
    <col min="2817" max="2817" width="6.88671875" style="4" customWidth="1"/>
    <col min="2818" max="2818" width="7.6640625" style="4" customWidth="1"/>
    <col min="2819" max="2819" width="11.88671875" style="4" bestFit="1" customWidth="1"/>
    <col min="2820" max="2820" width="7.6640625" style="4" customWidth="1"/>
    <col min="2821" max="2821" width="11" style="4" bestFit="1" customWidth="1"/>
    <col min="2822" max="2822" width="0.109375" style="4" customWidth="1"/>
    <col min="2823" max="2823" width="37.33203125" style="4" customWidth="1"/>
    <col min="2824" max="2824" width="7.6640625" style="4" customWidth="1"/>
    <col min="2825" max="2825" width="11.88671875" style="4" bestFit="1" customWidth="1"/>
    <col min="2826" max="2826" width="7.6640625" style="4" customWidth="1"/>
    <col min="2827" max="2827" width="10.6640625" style="4" bestFit="1" customWidth="1"/>
    <col min="2828" max="2828" width="4" style="4" customWidth="1"/>
    <col min="2829" max="2829" width="9.33203125" style="4" bestFit="1" customWidth="1"/>
    <col min="2830" max="3066" width="9.109375" style="4"/>
    <col min="3067" max="3067" width="3.33203125" style="4" customWidth="1"/>
    <col min="3068" max="3068" width="9.44140625" style="4" bestFit="1" customWidth="1"/>
    <col min="3069" max="3069" width="24.44140625" style="4" customWidth="1"/>
    <col min="3070" max="3070" width="10.44140625" style="4" bestFit="1" customWidth="1"/>
    <col min="3071" max="3071" width="3.88671875" style="4" customWidth="1"/>
    <col min="3072" max="3072" width="10.44140625" style="4" bestFit="1" customWidth="1"/>
    <col min="3073" max="3073" width="6.88671875" style="4" customWidth="1"/>
    <col min="3074" max="3074" width="7.6640625" style="4" customWidth="1"/>
    <col min="3075" max="3075" width="11.88671875" style="4" bestFit="1" customWidth="1"/>
    <col min="3076" max="3076" width="7.6640625" style="4" customWidth="1"/>
    <col min="3077" max="3077" width="11" style="4" bestFit="1" customWidth="1"/>
    <col min="3078" max="3078" width="0.109375" style="4" customWidth="1"/>
    <col min="3079" max="3079" width="37.33203125" style="4" customWidth="1"/>
    <col min="3080" max="3080" width="7.6640625" style="4" customWidth="1"/>
    <col min="3081" max="3081" width="11.88671875" style="4" bestFit="1" customWidth="1"/>
    <col min="3082" max="3082" width="7.6640625" style="4" customWidth="1"/>
    <col min="3083" max="3083" width="10.6640625" style="4" bestFit="1" customWidth="1"/>
    <col min="3084" max="3084" width="4" style="4" customWidth="1"/>
    <col min="3085" max="3085" width="9.33203125" style="4" bestFit="1" customWidth="1"/>
    <col min="3086" max="3322" width="9.109375" style="4"/>
    <col min="3323" max="3323" width="3.33203125" style="4" customWidth="1"/>
    <col min="3324" max="3324" width="9.44140625" style="4" bestFit="1" customWidth="1"/>
    <col min="3325" max="3325" width="24.44140625" style="4" customWidth="1"/>
    <col min="3326" max="3326" width="10.44140625" style="4" bestFit="1" customWidth="1"/>
    <col min="3327" max="3327" width="3.88671875" style="4" customWidth="1"/>
    <col min="3328" max="3328" width="10.44140625" style="4" bestFit="1" customWidth="1"/>
    <col min="3329" max="3329" width="6.88671875" style="4" customWidth="1"/>
    <col min="3330" max="3330" width="7.6640625" style="4" customWidth="1"/>
    <col min="3331" max="3331" width="11.88671875" style="4" bestFit="1" customWidth="1"/>
    <col min="3332" max="3332" width="7.6640625" style="4" customWidth="1"/>
    <col min="3333" max="3333" width="11" style="4" bestFit="1" customWidth="1"/>
    <col min="3334" max="3334" width="0.109375" style="4" customWidth="1"/>
    <col min="3335" max="3335" width="37.33203125" style="4" customWidth="1"/>
    <col min="3336" max="3336" width="7.6640625" style="4" customWidth="1"/>
    <col min="3337" max="3337" width="11.88671875" style="4" bestFit="1" customWidth="1"/>
    <col min="3338" max="3338" width="7.6640625" style="4" customWidth="1"/>
    <col min="3339" max="3339" width="10.6640625" style="4" bestFit="1" customWidth="1"/>
    <col min="3340" max="3340" width="4" style="4" customWidth="1"/>
    <col min="3341" max="3341" width="9.33203125" style="4" bestFit="1" customWidth="1"/>
    <col min="3342" max="3578" width="9.109375" style="4"/>
    <col min="3579" max="3579" width="3.33203125" style="4" customWidth="1"/>
    <col min="3580" max="3580" width="9.44140625" style="4" bestFit="1" customWidth="1"/>
    <col min="3581" max="3581" width="24.44140625" style="4" customWidth="1"/>
    <col min="3582" max="3582" width="10.44140625" style="4" bestFit="1" customWidth="1"/>
    <col min="3583" max="3583" width="3.88671875" style="4" customWidth="1"/>
    <col min="3584" max="3584" width="10.44140625" style="4" bestFit="1" customWidth="1"/>
    <col min="3585" max="3585" width="6.88671875" style="4" customWidth="1"/>
    <col min="3586" max="3586" width="7.6640625" style="4" customWidth="1"/>
    <col min="3587" max="3587" width="11.88671875" style="4" bestFit="1" customWidth="1"/>
    <col min="3588" max="3588" width="7.6640625" style="4" customWidth="1"/>
    <col min="3589" max="3589" width="11" style="4" bestFit="1" customWidth="1"/>
    <col min="3590" max="3590" width="0.109375" style="4" customWidth="1"/>
    <col min="3591" max="3591" width="37.33203125" style="4" customWidth="1"/>
    <col min="3592" max="3592" width="7.6640625" style="4" customWidth="1"/>
    <col min="3593" max="3593" width="11.88671875" style="4" bestFit="1" customWidth="1"/>
    <col min="3594" max="3594" width="7.6640625" style="4" customWidth="1"/>
    <col min="3595" max="3595" width="10.6640625" style="4" bestFit="1" customWidth="1"/>
    <col min="3596" max="3596" width="4" style="4" customWidth="1"/>
    <col min="3597" max="3597" width="9.33203125" style="4" bestFit="1" customWidth="1"/>
    <col min="3598" max="3834" width="9.109375" style="4"/>
    <col min="3835" max="3835" width="3.33203125" style="4" customWidth="1"/>
    <col min="3836" max="3836" width="9.44140625" style="4" bestFit="1" customWidth="1"/>
    <col min="3837" max="3837" width="24.44140625" style="4" customWidth="1"/>
    <col min="3838" max="3838" width="10.44140625" style="4" bestFit="1" customWidth="1"/>
    <col min="3839" max="3839" width="3.88671875" style="4" customWidth="1"/>
    <col min="3840" max="3840" width="10.44140625" style="4" bestFit="1" customWidth="1"/>
    <col min="3841" max="3841" width="6.88671875" style="4" customWidth="1"/>
    <col min="3842" max="3842" width="7.6640625" style="4" customWidth="1"/>
    <col min="3843" max="3843" width="11.88671875" style="4" bestFit="1" customWidth="1"/>
    <col min="3844" max="3844" width="7.6640625" style="4" customWidth="1"/>
    <col min="3845" max="3845" width="11" style="4" bestFit="1" customWidth="1"/>
    <col min="3846" max="3846" width="0.109375" style="4" customWidth="1"/>
    <col min="3847" max="3847" width="37.33203125" style="4" customWidth="1"/>
    <col min="3848" max="3848" width="7.6640625" style="4" customWidth="1"/>
    <col min="3849" max="3849" width="11.88671875" style="4" bestFit="1" customWidth="1"/>
    <col min="3850" max="3850" width="7.6640625" style="4" customWidth="1"/>
    <col min="3851" max="3851" width="10.6640625" style="4" bestFit="1" customWidth="1"/>
    <col min="3852" max="3852" width="4" style="4" customWidth="1"/>
    <col min="3853" max="3853" width="9.33203125" style="4" bestFit="1" customWidth="1"/>
    <col min="3854" max="4090" width="9.109375" style="4"/>
    <col min="4091" max="4091" width="3.33203125" style="4" customWidth="1"/>
    <col min="4092" max="4092" width="9.44140625" style="4" bestFit="1" customWidth="1"/>
    <col min="4093" max="4093" width="24.44140625" style="4" customWidth="1"/>
    <col min="4094" max="4094" width="10.44140625" style="4" bestFit="1" customWidth="1"/>
    <col min="4095" max="4095" width="3.88671875" style="4" customWidth="1"/>
    <col min="4096" max="4096" width="10.44140625" style="4" bestFit="1" customWidth="1"/>
    <col min="4097" max="4097" width="6.88671875" style="4" customWidth="1"/>
    <col min="4098" max="4098" width="7.6640625" style="4" customWidth="1"/>
    <col min="4099" max="4099" width="11.88671875" style="4" bestFit="1" customWidth="1"/>
    <col min="4100" max="4100" width="7.6640625" style="4" customWidth="1"/>
    <col min="4101" max="4101" width="11" style="4" bestFit="1" customWidth="1"/>
    <col min="4102" max="4102" width="0.109375" style="4" customWidth="1"/>
    <col min="4103" max="4103" width="37.33203125" style="4" customWidth="1"/>
    <col min="4104" max="4104" width="7.6640625" style="4" customWidth="1"/>
    <col min="4105" max="4105" width="11.88671875" style="4" bestFit="1" customWidth="1"/>
    <col min="4106" max="4106" width="7.6640625" style="4" customWidth="1"/>
    <col min="4107" max="4107" width="10.6640625" style="4" bestFit="1" customWidth="1"/>
    <col min="4108" max="4108" width="4" style="4" customWidth="1"/>
    <col min="4109" max="4109" width="9.33203125" style="4" bestFit="1" customWidth="1"/>
    <col min="4110" max="4346" width="9.109375" style="4"/>
    <col min="4347" max="4347" width="3.33203125" style="4" customWidth="1"/>
    <col min="4348" max="4348" width="9.44140625" style="4" bestFit="1" customWidth="1"/>
    <col min="4349" max="4349" width="24.44140625" style="4" customWidth="1"/>
    <col min="4350" max="4350" width="10.44140625" style="4" bestFit="1" customWidth="1"/>
    <col min="4351" max="4351" width="3.88671875" style="4" customWidth="1"/>
    <col min="4352" max="4352" width="10.44140625" style="4" bestFit="1" customWidth="1"/>
    <col min="4353" max="4353" width="6.88671875" style="4" customWidth="1"/>
    <col min="4354" max="4354" width="7.6640625" style="4" customWidth="1"/>
    <col min="4355" max="4355" width="11.88671875" style="4" bestFit="1" customWidth="1"/>
    <col min="4356" max="4356" width="7.6640625" style="4" customWidth="1"/>
    <col min="4357" max="4357" width="11" style="4" bestFit="1" customWidth="1"/>
    <col min="4358" max="4358" width="0.109375" style="4" customWidth="1"/>
    <col min="4359" max="4359" width="37.33203125" style="4" customWidth="1"/>
    <col min="4360" max="4360" width="7.6640625" style="4" customWidth="1"/>
    <col min="4361" max="4361" width="11.88671875" style="4" bestFit="1" customWidth="1"/>
    <col min="4362" max="4362" width="7.6640625" style="4" customWidth="1"/>
    <col min="4363" max="4363" width="10.6640625" style="4" bestFit="1" customWidth="1"/>
    <col min="4364" max="4364" width="4" style="4" customWidth="1"/>
    <col min="4365" max="4365" width="9.33203125" style="4" bestFit="1" customWidth="1"/>
    <col min="4366" max="4602" width="9.109375" style="4"/>
    <col min="4603" max="4603" width="3.33203125" style="4" customWidth="1"/>
    <col min="4604" max="4604" width="9.44140625" style="4" bestFit="1" customWidth="1"/>
    <col min="4605" max="4605" width="24.44140625" style="4" customWidth="1"/>
    <col min="4606" max="4606" width="10.44140625" style="4" bestFit="1" customWidth="1"/>
    <col min="4607" max="4607" width="3.88671875" style="4" customWidth="1"/>
    <col min="4608" max="4608" width="10.44140625" style="4" bestFit="1" customWidth="1"/>
    <col min="4609" max="4609" width="6.88671875" style="4" customWidth="1"/>
    <col min="4610" max="4610" width="7.6640625" style="4" customWidth="1"/>
    <col min="4611" max="4611" width="11.88671875" style="4" bestFit="1" customWidth="1"/>
    <col min="4612" max="4612" width="7.6640625" style="4" customWidth="1"/>
    <col min="4613" max="4613" width="11" style="4" bestFit="1" customWidth="1"/>
    <col min="4614" max="4614" width="0.109375" style="4" customWidth="1"/>
    <col min="4615" max="4615" width="37.33203125" style="4" customWidth="1"/>
    <col min="4616" max="4616" width="7.6640625" style="4" customWidth="1"/>
    <col min="4617" max="4617" width="11.88671875" style="4" bestFit="1" customWidth="1"/>
    <col min="4618" max="4618" width="7.6640625" style="4" customWidth="1"/>
    <col min="4619" max="4619" width="10.6640625" style="4" bestFit="1" customWidth="1"/>
    <col min="4620" max="4620" width="4" style="4" customWidth="1"/>
    <col min="4621" max="4621" width="9.33203125" style="4" bestFit="1" customWidth="1"/>
    <col min="4622" max="4858" width="9.109375" style="4"/>
    <col min="4859" max="4859" width="3.33203125" style="4" customWidth="1"/>
    <col min="4860" max="4860" width="9.44140625" style="4" bestFit="1" customWidth="1"/>
    <col min="4861" max="4861" width="24.44140625" style="4" customWidth="1"/>
    <col min="4862" max="4862" width="10.44140625" style="4" bestFit="1" customWidth="1"/>
    <col min="4863" max="4863" width="3.88671875" style="4" customWidth="1"/>
    <col min="4864" max="4864" width="10.44140625" style="4" bestFit="1" customWidth="1"/>
    <col min="4865" max="4865" width="6.88671875" style="4" customWidth="1"/>
    <col min="4866" max="4866" width="7.6640625" style="4" customWidth="1"/>
    <col min="4867" max="4867" width="11.88671875" style="4" bestFit="1" customWidth="1"/>
    <col min="4868" max="4868" width="7.6640625" style="4" customWidth="1"/>
    <col min="4869" max="4869" width="11" style="4" bestFit="1" customWidth="1"/>
    <col min="4870" max="4870" width="0.109375" style="4" customWidth="1"/>
    <col min="4871" max="4871" width="37.33203125" style="4" customWidth="1"/>
    <col min="4872" max="4872" width="7.6640625" style="4" customWidth="1"/>
    <col min="4873" max="4873" width="11.88671875" style="4" bestFit="1" customWidth="1"/>
    <col min="4874" max="4874" width="7.6640625" style="4" customWidth="1"/>
    <col min="4875" max="4875" width="10.6640625" style="4" bestFit="1" customWidth="1"/>
    <col min="4876" max="4876" width="4" style="4" customWidth="1"/>
    <col min="4877" max="4877" width="9.33203125" style="4" bestFit="1" customWidth="1"/>
    <col min="4878" max="5114" width="9.109375" style="4"/>
    <col min="5115" max="5115" width="3.33203125" style="4" customWidth="1"/>
    <col min="5116" max="5116" width="9.44140625" style="4" bestFit="1" customWidth="1"/>
    <col min="5117" max="5117" width="24.44140625" style="4" customWidth="1"/>
    <col min="5118" max="5118" width="10.44140625" style="4" bestFit="1" customWidth="1"/>
    <col min="5119" max="5119" width="3.88671875" style="4" customWidth="1"/>
    <col min="5120" max="5120" width="10.44140625" style="4" bestFit="1" customWidth="1"/>
    <col min="5121" max="5121" width="6.88671875" style="4" customWidth="1"/>
    <col min="5122" max="5122" width="7.6640625" style="4" customWidth="1"/>
    <col min="5123" max="5123" width="11.88671875" style="4" bestFit="1" customWidth="1"/>
    <col min="5124" max="5124" width="7.6640625" style="4" customWidth="1"/>
    <col min="5125" max="5125" width="11" style="4" bestFit="1" customWidth="1"/>
    <col min="5126" max="5126" width="0.109375" style="4" customWidth="1"/>
    <col min="5127" max="5127" width="37.33203125" style="4" customWidth="1"/>
    <col min="5128" max="5128" width="7.6640625" style="4" customWidth="1"/>
    <col min="5129" max="5129" width="11.88671875" style="4" bestFit="1" customWidth="1"/>
    <col min="5130" max="5130" width="7.6640625" style="4" customWidth="1"/>
    <col min="5131" max="5131" width="10.6640625" style="4" bestFit="1" customWidth="1"/>
    <col min="5132" max="5132" width="4" style="4" customWidth="1"/>
    <col min="5133" max="5133" width="9.33203125" style="4" bestFit="1" customWidth="1"/>
    <col min="5134" max="5370" width="9.109375" style="4"/>
    <col min="5371" max="5371" width="3.33203125" style="4" customWidth="1"/>
    <col min="5372" max="5372" width="9.44140625" style="4" bestFit="1" customWidth="1"/>
    <col min="5373" max="5373" width="24.44140625" style="4" customWidth="1"/>
    <col min="5374" max="5374" width="10.44140625" style="4" bestFit="1" customWidth="1"/>
    <col min="5375" max="5375" width="3.88671875" style="4" customWidth="1"/>
    <col min="5376" max="5376" width="10.44140625" style="4" bestFit="1" customWidth="1"/>
    <col min="5377" max="5377" width="6.88671875" style="4" customWidth="1"/>
    <col min="5378" max="5378" width="7.6640625" style="4" customWidth="1"/>
    <col min="5379" max="5379" width="11.88671875" style="4" bestFit="1" customWidth="1"/>
    <col min="5380" max="5380" width="7.6640625" style="4" customWidth="1"/>
    <col min="5381" max="5381" width="11" style="4" bestFit="1" customWidth="1"/>
    <col min="5382" max="5382" width="0.109375" style="4" customWidth="1"/>
    <col min="5383" max="5383" width="37.33203125" style="4" customWidth="1"/>
    <col min="5384" max="5384" width="7.6640625" style="4" customWidth="1"/>
    <col min="5385" max="5385" width="11.88671875" style="4" bestFit="1" customWidth="1"/>
    <col min="5386" max="5386" width="7.6640625" style="4" customWidth="1"/>
    <col min="5387" max="5387" width="10.6640625" style="4" bestFit="1" customWidth="1"/>
    <col min="5388" max="5388" width="4" style="4" customWidth="1"/>
    <col min="5389" max="5389" width="9.33203125" style="4" bestFit="1" customWidth="1"/>
    <col min="5390" max="5626" width="9.109375" style="4"/>
    <col min="5627" max="5627" width="3.33203125" style="4" customWidth="1"/>
    <col min="5628" max="5628" width="9.44140625" style="4" bestFit="1" customWidth="1"/>
    <col min="5629" max="5629" width="24.44140625" style="4" customWidth="1"/>
    <col min="5630" max="5630" width="10.44140625" style="4" bestFit="1" customWidth="1"/>
    <col min="5631" max="5631" width="3.88671875" style="4" customWidth="1"/>
    <col min="5632" max="5632" width="10.44140625" style="4" bestFit="1" customWidth="1"/>
    <col min="5633" max="5633" width="6.88671875" style="4" customWidth="1"/>
    <col min="5634" max="5634" width="7.6640625" style="4" customWidth="1"/>
    <col min="5635" max="5635" width="11.88671875" style="4" bestFit="1" customWidth="1"/>
    <col min="5636" max="5636" width="7.6640625" style="4" customWidth="1"/>
    <col min="5637" max="5637" width="11" style="4" bestFit="1" customWidth="1"/>
    <col min="5638" max="5638" width="0.109375" style="4" customWidth="1"/>
    <col min="5639" max="5639" width="37.33203125" style="4" customWidth="1"/>
    <col min="5640" max="5640" width="7.6640625" style="4" customWidth="1"/>
    <col min="5641" max="5641" width="11.88671875" style="4" bestFit="1" customWidth="1"/>
    <col min="5642" max="5642" width="7.6640625" style="4" customWidth="1"/>
    <col min="5643" max="5643" width="10.6640625" style="4" bestFit="1" customWidth="1"/>
    <col min="5644" max="5644" width="4" style="4" customWidth="1"/>
    <col min="5645" max="5645" width="9.33203125" style="4" bestFit="1" customWidth="1"/>
    <col min="5646" max="5882" width="9.109375" style="4"/>
    <col min="5883" max="5883" width="3.33203125" style="4" customWidth="1"/>
    <col min="5884" max="5884" width="9.44140625" style="4" bestFit="1" customWidth="1"/>
    <col min="5885" max="5885" width="24.44140625" style="4" customWidth="1"/>
    <col min="5886" max="5886" width="10.44140625" style="4" bestFit="1" customWidth="1"/>
    <col min="5887" max="5887" width="3.88671875" style="4" customWidth="1"/>
    <col min="5888" max="5888" width="10.44140625" style="4" bestFit="1" customWidth="1"/>
    <col min="5889" max="5889" width="6.88671875" style="4" customWidth="1"/>
    <col min="5890" max="5890" width="7.6640625" style="4" customWidth="1"/>
    <col min="5891" max="5891" width="11.88671875" style="4" bestFit="1" customWidth="1"/>
    <col min="5892" max="5892" width="7.6640625" style="4" customWidth="1"/>
    <col min="5893" max="5893" width="11" style="4" bestFit="1" customWidth="1"/>
    <col min="5894" max="5894" width="0.109375" style="4" customWidth="1"/>
    <col min="5895" max="5895" width="37.33203125" style="4" customWidth="1"/>
    <col min="5896" max="5896" width="7.6640625" style="4" customWidth="1"/>
    <col min="5897" max="5897" width="11.88671875" style="4" bestFit="1" customWidth="1"/>
    <col min="5898" max="5898" width="7.6640625" style="4" customWidth="1"/>
    <col min="5899" max="5899" width="10.6640625" style="4" bestFit="1" customWidth="1"/>
    <col min="5900" max="5900" width="4" style="4" customWidth="1"/>
    <col min="5901" max="5901" width="9.33203125" style="4" bestFit="1" customWidth="1"/>
    <col min="5902" max="6138" width="9.109375" style="4"/>
    <col min="6139" max="6139" width="3.33203125" style="4" customWidth="1"/>
    <col min="6140" max="6140" width="9.44140625" style="4" bestFit="1" customWidth="1"/>
    <col min="6141" max="6141" width="24.44140625" style="4" customWidth="1"/>
    <col min="6142" max="6142" width="10.44140625" style="4" bestFit="1" customWidth="1"/>
    <col min="6143" max="6143" width="3.88671875" style="4" customWidth="1"/>
    <col min="6144" max="6144" width="10.44140625" style="4" bestFit="1" customWidth="1"/>
    <col min="6145" max="6145" width="6.88671875" style="4" customWidth="1"/>
    <col min="6146" max="6146" width="7.6640625" style="4" customWidth="1"/>
    <col min="6147" max="6147" width="11.88671875" style="4" bestFit="1" customWidth="1"/>
    <col min="6148" max="6148" width="7.6640625" style="4" customWidth="1"/>
    <col min="6149" max="6149" width="11" style="4" bestFit="1" customWidth="1"/>
    <col min="6150" max="6150" width="0.109375" style="4" customWidth="1"/>
    <col min="6151" max="6151" width="37.33203125" style="4" customWidth="1"/>
    <col min="6152" max="6152" width="7.6640625" style="4" customWidth="1"/>
    <col min="6153" max="6153" width="11.88671875" style="4" bestFit="1" customWidth="1"/>
    <col min="6154" max="6154" width="7.6640625" style="4" customWidth="1"/>
    <col min="6155" max="6155" width="10.6640625" style="4" bestFit="1" customWidth="1"/>
    <col min="6156" max="6156" width="4" style="4" customWidth="1"/>
    <col min="6157" max="6157" width="9.33203125" style="4" bestFit="1" customWidth="1"/>
    <col min="6158" max="6394" width="9.109375" style="4"/>
    <col min="6395" max="6395" width="3.33203125" style="4" customWidth="1"/>
    <col min="6396" max="6396" width="9.44140625" style="4" bestFit="1" customWidth="1"/>
    <col min="6397" max="6397" width="24.44140625" style="4" customWidth="1"/>
    <col min="6398" max="6398" width="10.44140625" style="4" bestFit="1" customWidth="1"/>
    <col min="6399" max="6399" width="3.88671875" style="4" customWidth="1"/>
    <col min="6400" max="6400" width="10.44140625" style="4" bestFit="1" customWidth="1"/>
    <col min="6401" max="6401" width="6.88671875" style="4" customWidth="1"/>
    <col min="6402" max="6402" width="7.6640625" style="4" customWidth="1"/>
    <col min="6403" max="6403" width="11.88671875" style="4" bestFit="1" customWidth="1"/>
    <col min="6404" max="6404" width="7.6640625" style="4" customWidth="1"/>
    <col min="6405" max="6405" width="11" style="4" bestFit="1" customWidth="1"/>
    <col min="6406" max="6406" width="0.109375" style="4" customWidth="1"/>
    <col min="6407" max="6407" width="37.33203125" style="4" customWidth="1"/>
    <col min="6408" max="6408" width="7.6640625" style="4" customWidth="1"/>
    <col min="6409" max="6409" width="11.88671875" style="4" bestFit="1" customWidth="1"/>
    <col min="6410" max="6410" width="7.6640625" style="4" customWidth="1"/>
    <col min="6411" max="6411" width="10.6640625" style="4" bestFit="1" customWidth="1"/>
    <col min="6412" max="6412" width="4" style="4" customWidth="1"/>
    <col min="6413" max="6413" width="9.33203125" style="4" bestFit="1" customWidth="1"/>
    <col min="6414" max="6650" width="9.109375" style="4"/>
    <col min="6651" max="6651" width="3.33203125" style="4" customWidth="1"/>
    <col min="6652" max="6652" width="9.44140625" style="4" bestFit="1" customWidth="1"/>
    <col min="6653" max="6653" width="24.44140625" style="4" customWidth="1"/>
    <col min="6654" max="6654" width="10.44140625" style="4" bestFit="1" customWidth="1"/>
    <col min="6655" max="6655" width="3.88671875" style="4" customWidth="1"/>
    <col min="6656" max="6656" width="10.44140625" style="4" bestFit="1" customWidth="1"/>
    <col min="6657" max="6657" width="6.88671875" style="4" customWidth="1"/>
    <col min="6658" max="6658" width="7.6640625" style="4" customWidth="1"/>
    <col min="6659" max="6659" width="11.88671875" style="4" bestFit="1" customWidth="1"/>
    <col min="6660" max="6660" width="7.6640625" style="4" customWidth="1"/>
    <col min="6661" max="6661" width="11" style="4" bestFit="1" customWidth="1"/>
    <col min="6662" max="6662" width="0.109375" style="4" customWidth="1"/>
    <col min="6663" max="6663" width="37.33203125" style="4" customWidth="1"/>
    <col min="6664" max="6664" width="7.6640625" style="4" customWidth="1"/>
    <col min="6665" max="6665" width="11.88671875" style="4" bestFit="1" customWidth="1"/>
    <col min="6666" max="6666" width="7.6640625" style="4" customWidth="1"/>
    <col min="6667" max="6667" width="10.6640625" style="4" bestFit="1" customWidth="1"/>
    <col min="6668" max="6668" width="4" style="4" customWidth="1"/>
    <col min="6669" max="6669" width="9.33203125" style="4" bestFit="1" customWidth="1"/>
    <col min="6670" max="6906" width="9.109375" style="4"/>
    <col min="6907" max="6907" width="3.33203125" style="4" customWidth="1"/>
    <col min="6908" max="6908" width="9.44140625" style="4" bestFit="1" customWidth="1"/>
    <col min="6909" max="6909" width="24.44140625" style="4" customWidth="1"/>
    <col min="6910" max="6910" width="10.44140625" style="4" bestFit="1" customWidth="1"/>
    <col min="6911" max="6911" width="3.88671875" style="4" customWidth="1"/>
    <col min="6912" max="6912" width="10.44140625" style="4" bestFit="1" customWidth="1"/>
    <col min="6913" max="6913" width="6.88671875" style="4" customWidth="1"/>
    <col min="6914" max="6914" width="7.6640625" style="4" customWidth="1"/>
    <col min="6915" max="6915" width="11.88671875" style="4" bestFit="1" customWidth="1"/>
    <col min="6916" max="6916" width="7.6640625" style="4" customWidth="1"/>
    <col min="6917" max="6917" width="11" style="4" bestFit="1" customWidth="1"/>
    <col min="6918" max="6918" width="0.109375" style="4" customWidth="1"/>
    <col min="6919" max="6919" width="37.33203125" style="4" customWidth="1"/>
    <col min="6920" max="6920" width="7.6640625" style="4" customWidth="1"/>
    <col min="6921" max="6921" width="11.88671875" style="4" bestFit="1" customWidth="1"/>
    <col min="6922" max="6922" width="7.6640625" style="4" customWidth="1"/>
    <col min="6923" max="6923" width="10.6640625" style="4" bestFit="1" customWidth="1"/>
    <col min="6924" max="6924" width="4" style="4" customWidth="1"/>
    <col min="6925" max="6925" width="9.33203125" style="4" bestFit="1" customWidth="1"/>
    <col min="6926" max="7162" width="9.109375" style="4"/>
    <col min="7163" max="7163" width="3.33203125" style="4" customWidth="1"/>
    <col min="7164" max="7164" width="9.44140625" style="4" bestFit="1" customWidth="1"/>
    <col min="7165" max="7165" width="24.44140625" style="4" customWidth="1"/>
    <col min="7166" max="7166" width="10.44140625" style="4" bestFit="1" customWidth="1"/>
    <col min="7167" max="7167" width="3.88671875" style="4" customWidth="1"/>
    <col min="7168" max="7168" width="10.44140625" style="4" bestFit="1" customWidth="1"/>
    <col min="7169" max="7169" width="6.88671875" style="4" customWidth="1"/>
    <col min="7170" max="7170" width="7.6640625" style="4" customWidth="1"/>
    <col min="7171" max="7171" width="11.88671875" style="4" bestFit="1" customWidth="1"/>
    <col min="7172" max="7172" width="7.6640625" style="4" customWidth="1"/>
    <col min="7173" max="7173" width="11" style="4" bestFit="1" customWidth="1"/>
    <col min="7174" max="7174" width="0.109375" style="4" customWidth="1"/>
    <col min="7175" max="7175" width="37.33203125" style="4" customWidth="1"/>
    <col min="7176" max="7176" width="7.6640625" style="4" customWidth="1"/>
    <col min="7177" max="7177" width="11.88671875" style="4" bestFit="1" customWidth="1"/>
    <col min="7178" max="7178" width="7.6640625" style="4" customWidth="1"/>
    <col min="7179" max="7179" width="10.6640625" style="4" bestFit="1" customWidth="1"/>
    <col min="7180" max="7180" width="4" style="4" customWidth="1"/>
    <col min="7181" max="7181" width="9.33203125" style="4" bestFit="1" customWidth="1"/>
    <col min="7182" max="7418" width="9.109375" style="4"/>
    <col min="7419" max="7419" width="3.33203125" style="4" customWidth="1"/>
    <col min="7420" max="7420" width="9.44140625" style="4" bestFit="1" customWidth="1"/>
    <col min="7421" max="7421" width="24.44140625" style="4" customWidth="1"/>
    <col min="7422" max="7422" width="10.44140625" style="4" bestFit="1" customWidth="1"/>
    <col min="7423" max="7423" width="3.88671875" style="4" customWidth="1"/>
    <col min="7424" max="7424" width="10.44140625" style="4" bestFit="1" customWidth="1"/>
    <col min="7425" max="7425" width="6.88671875" style="4" customWidth="1"/>
    <col min="7426" max="7426" width="7.6640625" style="4" customWidth="1"/>
    <col min="7427" max="7427" width="11.88671875" style="4" bestFit="1" customWidth="1"/>
    <col min="7428" max="7428" width="7.6640625" style="4" customWidth="1"/>
    <col min="7429" max="7429" width="11" style="4" bestFit="1" customWidth="1"/>
    <col min="7430" max="7430" width="0.109375" style="4" customWidth="1"/>
    <col min="7431" max="7431" width="37.33203125" style="4" customWidth="1"/>
    <col min="7432" max="7432" width="7.6640625" style="4" customWidth="1"/>
    <col min="7433" max="7433" width="11.88671875" style="4" bestFit="1" customWidth="1"/>
    <col min="7434" max="7434" width="7.6640625" style="4" customWidth="1"/>
    <col min="7435" max="7435" width="10.6640625" style="4" bestFit="1" customWidth="1"/>
    <col min="7436" max="7436" width="4" style="4" customWidth="1"/>
    <col min="7437" max="7437" width="9.33203125" style="4" bestFit="1" customWidth="1"/>
    <col min="7438" max="7674" width="9.109375" style="4"/>
    <col min="7675" max="7675" width="3.33203125" style="4" customWidth="1"/>
    <col min="7676" max="7676" width="9.44140625" style="4" bestFit="1" customWidth="1"/>
    <col min="7677" max="7677" width="24.44140625" style="4" customWidth="1"/>
    <col min="7678" max="7678" width="10.44140625" style="4" bestFit="1" customWidth="1"/>
    <col min="7679" max="7679" width="3.88671875" style="4" customWidth="1"/>
    <col min="7680" max="7680" width="10.44140625" style="4" bestFit="1" customWidth="1"/>
    <col min="7681" max="7681" width="6.88671875" style="4" customWidth="1"/>
    <col min="7682" max="7682" width="7.6640625" style="4" customWidth="1"/>
    <col min="7683" max="7683" width="11.88671875" style="4" bestFit="1" customWidth="1"/>
    <col min="7684" max="7684" width="7.6640625" style="4" customWidth="1"/>
    <col min="7685" max="7685" width="11" style="4" bestFit="1" customWidth="1"/>
    <col min="7686" max="7686" width="0.109375" style="4" customWidth="1"/>
    <col min="7687" max="7687" width="37.33203125" style="4" customWidth="1"/>
    <col min="7688" max="7688" width="7.6640625" style="4" customWidth="1"/>
    <col min="7689" max="7689" width="11.88671875" style="4" bestFit="1" customWidth="1"/>
    <col min="7690" max="7690" width="7.6640625" style="4" customWidth="1"/>
    <col min="7691" max="7691" width="10.6640625" style="4" bestFit="1" customWidth="1"/>
    <col min="7692" max="7692" width="4" style="4" customWidth="1"/>
    <col min="7693" max="7693" width="9.33203125" style="4" bestFit="1" customWidth="1"/>
    <col min="7694" max="7930" width="9.109375" style="4"/>
    <col min="7931" max="7931" width="3.33203125" style="4" customWidth="1"/>
    <col min="7932" max="7932" width="9.44140625" style="4" bestFit="1" customWidth="1"/>
    <col min="7933" max="7933" width="24.44140625" style="4" customWidth="1"/>
    <col min="7934" max="7934" width="10.44140625" style="4" bestFit="1" customWidth="1"/>
    <col min="7935" max="7935" width="3.88671875" style="4" customWidth="1"/>
    <col min="7936" max="7936" width="10.44140625" style="4" bestFit="1" customWidth="1"/>
    <col min="7937" max="7937" width="6.88671875" style="4" customWidth="1"/>
    <col min="7938" max="7938" width="7.6640625" style="4" customWidth="1"/>
    <col min="7939" max="7939" width="11.88671875" style="4" bestFit="1" customWidth="1"/>
    <col min="7940" max="7940" width="7.6640625" style="4" customWidth="1"/>
    <col min="7941" max="7941" width="11" style="4" bestFit="1" customWidth="1"/>
    <col min="7942" max="7942" width="0.109375" style="4" customWidth="1"/>
    <col min="7943" max="7943" width="37.33203125" style="4" customWidth="1"/>
    <col min="7944" max="7944" width="7.6640625" style="4" customWidth="1"/>
    <col min="7945" max="7945" width="11.88671875" style="4" bestFit="1" customWidth="1"/>
    <col min="7946" max="7946" width="7.6640625" style="4" customWidth="1"/>
    <col min="7947" max="7947" width="10.6640625" style="4" bestFit="1" customWidth="1"/>
    <col min="7948" max="7948" width="4" style="4" customWidth="1"/>
    <col min="7949" max="7949" width="9.33203125" style="4" bestFit="1" customWidth="1"/>
    <col min="7950" max="8186" width="9.109375" style="4"/>
    <col min="8187" max="8187" width="3.33203125" style="4" customWidth="1"/>
    <col min="8188" max="8188" width="9.44140625" style="4" bestFit="1" customWidth="1"/>
    <col min="8189" max="8189" width="24.44140625" style="4" customWidth="1"/>
    <col min="8190" max="8190" width="10.44140625" style="4" bestFit="1" customWidth="1"/>
    <col min="8191" max="8191" width="3.88671875" style="4" customWidth="1"/>
    <col min="8192" max="8192" width="10.44140625" style="4" bestFit="1" customWidth="1"/>
    <col min="8193" max="8193" width="6.88671875" style="4" customWidth="1"/>
    <col min="8194" max="8194" width="7.6640625" style="4" customWidth="1"/>
    <col min="8195" max="8195" width="11.88671875" style="4" bestFit="1" customWidth="1"/>
    <col min="8196" max="8196" width="7.6640625" style="4" customWidth="1"/>
    <col min="8197" max="8197" width="11" style="4" bestFit="1" customWidth="1"/>
    <col min="8198" max="8198" width="0.109375" style="4" customWidth="1"/>
    <col min="8199" max="8199" width="37.33203125" style="4" customWidth="1"/>
    <col min="8200" max="8200" width="7.6640625" style="4" customWidth="1"/>
    <col min="8201" max="8201" width="11.88671875" style="4" bestFit="1" customWidth="1"/>
    <col min="8202" max="8202" width="7.6640625" style="4" customWidth="1"/>
    <col min="8203" max="8203" width="10.6640625" style="4" bestFit="1" customWidth="1"/>
    <col min="8204" max="8204" width="4" style="4" customWidth="1"/>
    <col min="8205" max="8205" width="9.33203125" style="4" bestFit="1" customWidth="1"/>
    <col min="8206" max="8442" width="9.109375" style="4"/>
    <col min="8443" max="8443" width="3.33203125" style="4" customWidth="1"/>
    <col min="8444" max="8444" width="9.44140625" style="4" bestFit="1" customWidth="1"/>
    <col min="8445" max="8445" width="24.44140625" style="4" customWidth="1"/>
    <col min="8446" max="8446" width="10.44140625" style="4" bestFit="1" customWidth="1"/>
    <col min="8447" max="8447" width="3.88671875" style="4" customWidth="1"/>
    <col min="8448" max="8448" width="10.44140625" style="4" bestFit="1" customWidth="1"/>
    <col min="8449" max="8449" width="6.88671875" style="4" customWidth="1"/>
    <col min="8450" max="8450" width="7.6640625" style="4" customWidth="1"/>
    <col min="8451" max="8451" width="11.88671875" style="4" bestFit="1" customWidth="1"/>
    <col min="8452" max="8452" width="7.6640625" style="4" customWidth="1"/>
    <col min="8453" max="8453" width="11" style="4" bestFit="1" customWidth="1"/>
    <col min="8454" max="8454" width="0.109375" style="4" customWidth="1"/>
    <col min="8455" max="8455" width="37.33203125" style="4" customWidth="1"/>
    <col min="8456" max="8456" width="7.6640625" style="4" customWidth="1"/>
    <col min="8457" max="8457" width="11.88671875" style="4" bestFit="1" customWidth="1"/>
    <col min="8458" max="8458" width="7.6640625" style="4" customWidth="1"/>
    <col min="8459" max="8459" width="10.6640625" style="4" bestFit="1" customWidth="1"/>
    <col min="8460" max="8460" width="4" style="4" customWidth="1"/>
    <col min="8461" max="8461" width="9.33203125" style="4" bestFit="1" customWidth="1"/>
    <col min="8462" max="8698" width="9.109375" style="4"/>
    <col min="8699" max="8699" width="3.33203125" style="4" customWidth="1"/>
    <col min="8700" max="8700" width="9.44140625" style="4" bestFit="1" customWidth="1"/>
    <col min="8701" max="8701" width="24.44140625" style="4" customWidth="1"/>
    <col min="8702" max="8702" width="10.44140625" style="4" bestFit="1" customWidth="1"/>
    <col min="8703" max="8703" width="3.88671875" style="4" customWidth="1"/>
    <col min="8704" max="8704" width="10.44140625" style="4" bestFit="1" customWidth="1"/>
    <col min="8705" max="8705" width="6.88671875" style="4" customWidth="1"/>
    <col min="8706" max="8706" width="7.6640625" style="4" customWidth="1"/>
    <col min="8707" max="8707" width="11.88671875" style="4" bestFit="1" customWidth="1"/>
    <col min="8708" max="8708" width="7.6640625" style="4" customWidth="1"/>
    <col min="8709" max="8709" width="11" style="4" bestFit="1" customWidth="1"/>
    <col min="8710" max="8710" width="0.109375" style="4" customWidth="1"/>
    <col min="8711" max="8711" width="37.33203125" style="4" customWidth="1"/>
    <col min="8712" max="8712" width="7.6640625" style="4" customWidth="1"/>
    <col min="8713" max="8713" width="11.88671875" style="4" bestFit="1" customWidth="1"/>
    <col min="8714" max="8714" width="7.6640625" style="4" customWidth="1"/>
    <col min="8715" max="8715" width="10.6640625" style="4" bestFit="1" customWidth="1"/>
    <col min="8716" max="8716" width="4" style="4" customWidth="1"/>
    <col min="8717" max="8717" width="9.33203125" style="4" bestFit="1" customWidth="1"/>
    <col min="8718" max="8954" width="9.109375" style="4"/>
    <col min="8955" max="8955" width="3.33203125" style="4" customWidth="1"/>
    <col min="8956" max="8956" width="9.44140625" style="4" bestFit="1" customWidth="1"/>
    <col min="8957" max="8957" width="24.44140625" style="4" customWidth="1"/>
    <col min="8958" max="8958" width="10.44140625" style="4" bestFit="1" customWidth="1"/>
    <col min="8959" max="8959" width="3.88671875" style="4" customWidth="1"/>
    <col min="8960" max="8960" width="10.44140625" style="4" bestFit="1" customWidth="1"/>
    <col min="8961" max="8961" width="6.88671875" style="4" customWidth="1"/>
    <col min="8962" max="8962" width="7.6640625" style="4" customWidth="1"/>
    <col min="8963" max="8963" width="11.88671875" style="4" bestFit="1" customWidth="1"/>
    <col min="8964" max="8964" width="7.6640625" style="4" customWidth="1"/>
    <col min="8965" max="8965" width="11" style="4" bestFit="1" customWidth="1"/>
    <col min="8966" max="8966" width="0.109375" style="4" customWidth="1"/>
    <col min="8967" max="8967" width="37.33203125" style="4" customWidth="1"/>
    <col min="8968" max="8968" width="7.6640625" style="4" customWidth="1"/>
    <col min="8969" max="8969" width="11.88671875" style="4" bestFit="1" customWidth="1"/>
    <col min="8970" max="8970" width="7.6640625" style="4" customWidth="1"/>
    <col min="8971" max="8971" width="10.6640625" style="4" bestFit="1" customWidth="1"/>
    <col min="8972" max="8972" width="4" style="4" customWidth="1"/>
    <col min="8973" max="8973" width="9.33203125" style="4" bestFit="1" customWidth="1"/>
    <col min="8974" max="9210" width="9.109375" style="4"/>
    <col min="9211" max="9211" width="3.33203125" style="4" customWidth="1"/>
    <col min="9212" max="9212" width="9.44140625" style="4" bestFit="1" customWidth="1"/>
    <col min="9213" max="9213" width="24.44140625" style="4" customWidth="1"/>
    <col min="9214" max="9214" width="10.44140625" style="4" bestFit="1" customWidth="1"/>
    <col min="9215" max="9215" width="3.88671875" style="4" customWidth="1"/>
    <col min="9216" max="9216" width="10.44140625" style="4" bestFit="1" customWidth="1"/>
    <col min="9217" max="9217" width="6.88671875" style="4" customWidth="1"/>
    <col min="9218" max="9218" width="7.6640625" style="4" customWidth="1"/>
    <col min="9219" max="9219" width="11.88671875" style="4" bestFit="1" customWidth="1"/>
    <col min="9220" max="9220" width="7.6640625" style="4" customWidth="1"/>
    <col min="9221" max="9221" width="11" style="4" bestFit="1" customWidth="1"/>
    <col min="9222" max="9222" width="0.109375" style="4" customWidth="1"/>
    <col min="9223" max="9223" width="37.33203125" style="4" customWidth="1"/>
    <col min="9224" max="9224" width="7.6640625" style="4" customWidth="1"/>
    <col min="9225" max="9225" width="11.88671875" style="4" bestFit="1" customWidth="1"/>
    <col min="9226" max="9226" width="7.6640625" style="4" customWidth="1"/>
    <col min="9227" max="9227" width="10.6640625" style="4" bestFit="1" customWidth="1"/>
    <col min="9228" max="9228" width="4" style="4" customWidth="1"/>
    <col min="9229" max="9229" width="9.33203125" style="4" bestFit="1" customWidth="1"/>
    <col min="9230" max="9466" width="9.109375" style="4"/>
    <col min="9467" max="9467" width="3.33203125" style="4" customWidth="1"/>
    <col min="9468" max="9468" width="9.44140625" style="4" bestFit="1" customWidth="1"/>
    <col min="9469" max="9469" width="24.44140625" style="4" customWidth="1"/>
    <col min="9470" max="9470" width="10.44140625" style="4" bestFit="1" customWidth="1"/>
    <col min="9471" max="9471" width="3.88671875" style="4" customWidth="1"/>
    <col min="9472" max="9472" width="10.44140625" style="4" bestFit="1" customWidth="1"/>
    <col min="9473" max="9473" width="6.88671875" style="4" customWidth="1"/>
    <col min="9474" max="9474" width="7.6640625" style="4" customWidth="1"/>
    <col min="9475" max="9475" width="11.88671875" style="4" bestFit="1" customWidth="1"/>
    <col min="9476" max="9476" width="7.6640625" style="4" customWidth="1"/>
    <col min="9477" max="9477" width="11" style="4" bestFit="1" customWidth="1"/>
    <col min="9478" max="9478" width="0.109375" style="4" customWidth="1"/>
    <col min="9479" max="9479" width="37.33203125" style="4" customWidth="1"/>
    <col min="9480" max="9480" width="7.6640625" style="4" customWidth="1"/>
    <col min="9481" max="9481" width="11.88671875" style="4" bestFit="1" customWidth="1"/>
    <col min="9482" max="9482" width="7.6640625" style="4" customWidth="1"/>
    <col min="9483" max="9483" width="10.6640625" style="4" bestFit="1" customWidth="1"/>
    <col min="9484" max="9484" width="4" style="4" customWidth="1"/>
    <col min="9485" max="9485" width="9.33203125" style="4" bestFit="1" customWidth="1"/>
    <col min="9486" max="9722" width="9.109375" style="4"/>
    <col min="9723" max="9723" width="3.33203125" style="4" customWidth="1"/>
    <col min="9724" max="9724" width="9.44140625" style="4" bestFit="1" customWidth="1"/>
    <col min="9725" max="9725" width="24.44140625" style="4" customWidth="1"/>
    <col min="9726" max="9726" width="10.44140625" style="4" bestFit="1" customWidth="1"/>
    <col min="9727" max="9727" width="3.88671875" style="4" customWidth="1"/>
    <col min="9728" max="9728" width="10.44140625" style="4" bestFit="1" customWidth="1"/>
    <col min="9729" max="9729" width="6.88671875" style="4" customWidth="1"/>
    <col min="9730" max="9730" width="7.6640625" style="4" customWidth="1"/>
    <col min="9731" max="9731" width="11.88671875" style="4" bestFit="1" customWidth="1"/>
    <col min="9732" max="9732" width="7.6640625" style="4" customWidth="1"/>
    <col min="9733" max="9733" width="11" style="4" bestFit="1" customWidth="1"/>
    <col min="9734" max="9734" width="0.109375" style="4" customWidth="1"/>
    <col min="9735" max="9735" width="37.33203125" style="4" customWidth="1"/>
    <col min="9736" max="9736" width="7.6640625" style="4" customWidth="1"/>
    <col min="9737" max="9737" width="11.88671875" style="4" bestFit="1" customWidth="1"/>
    <col min="9738" max="9738" width="7.6640625" style="4" customWidth="1"/>
    <col min="9739" max="9739" width="10.6640625" style="4" bestFit="1" customWidth="1"/>
    <col min="9740" max="9740" width="4" style="4" customWidth="1"/>
    <col min="9741" max="9741" width="9.33203125" style="4" bestFit="1" customWidth="1"/>
    <col min="9742" max="9978" width="9.109375" style="4"/>
    <col min="9979" max="9979" width="3.33203125" style="4" customWidth="1"/>
    <col min="9980" max="9980" width="9.44140625" style="4" bestFit="1" customWidth="1"/>
    <col min="9981" max="9981" width="24.44140625" style="4" customWidth="1"/>
    <col min="9982" max="9982" width="10.44140625" style="4" bestFit="1" customWidth="1"/>
    <col min="9983" max="9983" width="3.88671875" style="4" customWidth="1"/>
    <col min="9984" max="9984" width="10.44140625" style="4" bestFit="1" customWidth="1"/>
    <col min="9985" max="9985" width="6.88671875" style="4" customWidth="1"/>
    <col min="9986" max="9986" width="7.6640625" style="4" customWidth="1"/>
    <col min="9987" max="9987" width="11.88671875" style="4" bestFit="1" customWidth="1"/>
    <col min="9988" max="9988" width="7.6640625" style="4" customWidth="1"/>
    <col min="9989" max="9989" width="11" style="4" bestFit="1" customWidth="1"/>
    <col min="9990" max="9990" width="0.109375" style="4" customWidth="1"/>
    <col min="9991" max="9991" width="37.33203125" style="4" customWidth="1"/>
    <col min="9992" max="9992" width="7.6640625" style="4" customWidth="1"/>
    <col min="9993" max="9993" width="11.88671875" style="4" bestFit="1" customWidth="1"/>
    <col min="9994" max="9994" width="7.6640625" style="4" customWidth="1"/>
    <col min="9995" max="9995" width="10.6640625" style="4" bestFit="1" customWidth="1"/>
    <col min="9996" max="9996" width="4" style="4" customWidth="1"/>
    <col min="9997" max="9997" width="9.33203125" style="4" bestFit="1" customWidth="1"/>
    <col min="9998" max="10234" width="9.109375" style="4"/>
    <col min="10235" max="10235" width="3.33203125" style="4" customWidth="1"/>
    <col min="10236" max="10236" width="9.44140625" style="4" bestFit="1" customWidth="1"/>
    <col min="10237" max="10237" width="24.44140625" style="4" customWidth="1"/>
    <col min="10238" max="10238" width="10.44140625" style="4" bestFit="1" customWidth="1"/>
    <col min="10239" max="10239" width="3.88671875" style="4" customWidth="1"/>
    <col min="10240" max="10240" width="10.44140625" style="4" bestFit="1" customWidth="1"/>
    <col min="10241" max="10241" width="6.88671875" style="4" customWidth="1"/>
    <col min="10242" max="10242" width="7.6640625" style="4" customWidth="1"/>
    <col min="10243" max="10243" width="11.88671875" style="4" bestFit="1" customWidth="1"/>
    <col min="10244" max="10244" width="7.6640625" style="4" customWidth="1"/>
    <col min="10245" max="10245" width="11" style="4" bestFit="1" customWidth="1"/>
    <col min="10246" max="10246" width="0.109375" style="4" customWidth="1"/>
    <col min="10247" max="10247" width="37.33203125" style="4" customWidth="1"/>
    <col min="10248" max="10248" width="7.6640625" style="4" customWidth="1"/>
    <col min="10249" max="10249" width="11.88671875" style="4" bestFit="1" customWidth="1"/>
    <col min="10250" max="10250" width="7.6640625" style="4" customWidth="1"/>
    <col min="10251" max="10251" width="10.6640625" style="4" bestFit="1" customWidth="1"/>
    <col min="10252" max="10252" width="4" style="4" customWidth="1"/>
    <col min="10253" max="10253" width="9.33203125" style="4" bestFit="1" customWidth="1"/>
    <col min="10254" max="10490" width="9.109375" style="4"/>
    <col min="10491" max="10491" width="3.33203125" style="4" customWidth="1"/>
    <col min="10492" max="10492" width="9.44140625" style="4" bestFit="1" customWidth="1"/>
    <col min="10493" max="10493" width="24.44140625" style="4" customWidth="1"/>
    <col min="10494" max="10494" width="10.44140625" style="4" bestFit="1" customWidth="1"/>
    <col min="10495" max="10495" width="3.88671875" style="4" customWidth="1"/>
    <col min="10496" max="10496" width="10.44140625" style="4" bestFit="1" customWidth="1"/>
    <col min="10497" max="10497" width="6.88671875" style="4" customWidth="1"/>
    <col min="10498" max="10498" width="7.6640625" style="4" customWidth="1"/>
    <col min="10499" max="10499" width="11.88671875" style="4" bestFit="1" customWidth="1"/>
    <col min="10500" max="10500" width="7.6640625" style="4" customWidth="1"/>
    <col min="10501" max="10501" width="11" style="4" bestFit="1" customWidth="1"/>
    <col min="10502" max="10502" width="0.109375" style="4" customWidth="1"/>
    <col min="10503" max="10503" width="37.33203125" style="4" customWidth="1"/>
    <col min="10504" max="10504" width="7.6640625" style="4" customWidth="1"/>
    <col min="10505" max="10505" width="11.88671875" style="4" bestFit="1" customWidth="1"/>
    <col min="10506" max="10506" width="7.6640625" style="4" customWidth="1"/>
    <col min="10507" max="10507" width="10.6640625" style="4" bestFit="1" customWidth="1"/>
    <col min="10508" max="10508" width="4" style="4" customWidth="1"/>
    <col min="10509" max="10509" width="9.33203125" style="4" bestFit="1" customWidth="1"/>
    <col min="10510" max="10746" width="9.109375" style="4"/>
    <col min="10747" max="10747" width="3.33203125" style="4" customWidth="1"/>
    <col min="10748" max="10748" width="9.44140625" style="4" bestFit="1" customWidth="1"/>
    <col min="10749" max="10749" width="24.44140625" style="4" customWidth="1"/>
    <col min="10750" max="10750" width="10.44140625" style="4" bestFit="1" customWidth="1"/>
    <col min="10751" max="10751" width="3.88671875" style="4" customWidth="1"/>
    <col min="10752" max="10752" width="10.44140625" style="4" bestFit="1" customWidth="1"/>
    <col min="10753" max="10753" width="6.88671875" style="4" customWidth="1"/>
    <col min="10754" max="10754" width="7.6640625" style="4" customWidth="1"/>
    <col min="10755" max="10755" width="11.88671875" style="4" bestFit="1" customWidth="1"/>
    <col min="10756" max="10756" width="7.6640625" style="4" customWidth="1"/>
    <col min="10757" max="10757" width="11" style="4" bestFit="1" customWidth="1"/>
    <col min="10758" max="10758" width="0.109375" style="4" customWidth="1"/>
    <col min="10759" max="10759" width="37.33203125" style="4" customWidth="1"/>
    <col min="10760" max="10760" width="7.6640625" style="4" customWidth="1"/>
    <col min="10761" max="10761" width="11.88671875" style="4" bestFit="1" customWidth="1"/>
    <col min="10762" max="10762" width="7.6640625" style="4" customWidth="1"/>
    <col min="10763" max="10763" width="10.6640625" style="4" bestFit="1" customWidth="1"/>
    <col min="10764" max="10764" width="4" style="4" customWidth="1"/>
    <col min="10765" max="10765" width="9.33203125" style="4" bestFit="1" customWidth="1"/>
    <col min="10766" max="11002" width="9.109375" style="4"/>
    <col min="11003" max="11003" width="3.33203125" style="4" customWidth="1"/>
    <col min="11004" max="11004" width="9.44140625" style="4" bestFit="1" customWidth="1"/>
    <col min="11005" max="11005" width="24.44140625" style="4" customWidth="1"/>
    <col min="11006" max="11006" width="10.44140625" style="4" bestFit="1" customWidth="1"/>
    <col min="11007" max="11007" width="3.88671875" style="4" customWidth="1"/>
    <col min="11008" max="11008" width="10.44140625" style="4" bestFit="1" customWidth="1"/>
    <col min="11009" max="11009" width="6.88671875" style="4" customWidth="1"/>
    <col min="11010" max="11010" width="7.6640625" style="4" customWidth="1"/>
    <col min="11011" max="11011" width="11.88671875" style="4" bestFit="1" customWidth="1"/>
    <col min="11012" max="11012" width="7.6640625" style="4" customWidth="1"/>
    <col min="11013" max="11013" width="11" style="4" bestFit="1" customWidth="1"/>
    <col min="11014" max="11014" width="0.109375" style="4" customWidth="1"/>
    <col min="11015" max="11015" width="37.33203125" style="4" customWidth="1"/>
    <col min="11016" max="11016" width="7.6640625" style="4" customWidth="1"/>
    <col min="11017" max="11017" width="11.88671875" style="4" bestFit="1" customWidth="1"/>
    <col min="11018" max="11018" width="7.6640625" style="4" customWidth="1"/>
    <col min="11019" max="11019" width="10.6640625" style="4" bestFit="1" customWidth="1"/>
    <col min="11020" max="11020" width="4" style="4" customWidth="1"/>
    <col min="11021" max="11021" width="9.33203125" style="4" bestFit="1" customWidth="1"/>
    <col min="11022" max="11258" width="9.109375" style="4"/>
    <col min="11259" max="11259" width="3.33203125" style="4" customWidth="1"/>
    <col min="11260" max="11260" width="9.44140625" style="4" bestFit="1" customWidth="1"/>
    <col min="11261" max="11261" width="24.44140625" style="4" customWidth="1"/>
    <col min="11262" max="11262" width="10.44140625" style="4" bestFit="1" customWidth="1"/>
    <col min="11263" max="11263" width="3.88671875" style="4" customWidth="1"/>
    <col min="11264" max="11264" width="10.44140625" style="4" bestFit="1" customWidth="1"/>
    <col min="11265" max="11265" width="6.88671875" style="4" customWidth="1"/>
    <col min="11266" max="11266" width="7.6640625" style="4" customWidth="1"/>
    <col min="11267" max="11267" width="11.88671875" style="4" bestFit="1" customWidth="1"/>
    <col min="11268" max="11268" width="7.6640625" style="4" customWidth="1"/>
    <col min="11269" max="11269" width="11" style="4" bestFit="1" customWidth="1"/>
    <col min="11270" max="11270" width="0.109375" style="4" customWidth="1"/>
    <col min="11271" max="11271" width="37.33203125" style="4" customWidth="1"/>
    <col min="11272" max="11272" width="7.6640625" style="4" customWidth="1"/>
    <col min="11273" max="11273" width="11.88671875" style="4" bestFit="1" customWidth="1"/>
    <col min="11274" max="11274" width="7.6640625" style="4" customWidth="1"/>
    <col min="11275" max="11275" width="10.6640625" style="4" bestFit="1" customWidth="1"/>
    <col min="11276" max="11276" width="4" style="4" customWidth="1"/>
    <col min="11277" max="11277" width="9.33203125" style="4" bestFit="1" customWidth="1"/>
    <col min="11278" max="11514" width="9.109375" style="4"/>
    <col min="11515" max="11515" width="3.33203125" style="4" customWidth="1"/>
    <col min="11516" max="11516" width="9.44140625" style="4" bestFit="1" customWidth="1"/>
    <col min="11517" max="11517" width="24.44140625" style="4" customWidth="1"/>
    <col min="11518" max="11518" width="10.44140625" style="4" bestFit="1" customWidth="1"/>
    <col min="11519" max="11519" width="3.88671875" style="4" customWidth="1"/>
    <col min="11520" max="11520" width="10.44140625" style="4" bestFit="1" customWidth="1"/>
    <col min="11521" max="11521" width="6.88671875" style="4" customWidth="1"/>
    <col min="11522" max="11522" width="7.6640625" style="4" customWidth="1"/>
    <col min="11523" max="11523" width="11.88671875" style="4" bestFit="1" customWidth="1"/>
    <col min="11524" max="11524" width="7.6640625" style="4" customWidth="1"/>
    <col min="11525" max="11525" width="11" style="4" bestFit="1" customWidth="1"/>
    <col min="11526" max="11526" width="0.109375" style="4" customWidth="1"/>
    <col min="11527" max="11527" width="37.33203125" style="4" customWidth="1"/>
    <col min="11528" max="11528" width="7.6640625" style="4" customWidth="1"/>
    <col min="11529" max="11529" width="11.88671875" style="4" bestFit="1" customWidth="1"/>
    <col min="11530" max="11530" width="7.6640625" style="4" customWidth="1"/>
    <col min="11531" max="11531" width="10.6640625" style="4" bestFit="1" customWidth="1"/>
    <col min="11532" max="11532" width="4" style="4" customWidth="1"/>
    <col min="11533" max="11533" width="9.33203125" style="4" bestFit="1" customWidth="1"/>
    <col min="11534" max="11770" width="9.109375" style="4"/>
    <col min="11771" max="11771" width="3.33203125" style="4" customWidth="1"/>
    <col min="11772" max="11772" width="9.44140625" style="4" bestFit="1" customWidth="1"/>
    <col min="11773" max="11773" width="24.44140625" style="4" customWidth="1"/>
    <col min="11774" max="11774" width="10.44140625" style="4" bestFit="1" customWidth="1"/>
    <col min="11775" max="11775" width="3.88671875" style="4" customWidth="1"/>
    <col min="11776" max="11776" width="10.44140625" style="4" bestFit="1" customWidth="1"/>
    <col min="11777" max="11777" width="6.88671875" style="4" customWidth="1"/>
    <col min="11778" max="11778" width="7.6640625" style="4" customWidth="1"/>
    <col min="11779" max="11779" width="11.88671875" style="4" bestFit="1" customWidth="1"/>
    <col min="11780" max="11780" width="7.6640625" style="4" customWidth="1"/>
    <col min="11781" max="11781" width="11" style="4" bestFit="1" customWidth="1"/>
    <col min="11782" max="11782" width="0.109375" style="4" customWidth="1"/>
    <col min="11783" max="11783" width="37.33203125" style="4" customWidth="1"/>
    <col min="11784" max="11784" width="7.6640625" style="4" customWidth="1"/>
    <col min="11785" max="11785" width="11.88671875" style="4" bestFit="1" customWidth="1"/>
    <col min="11786" max="11786" width="7.6640625" style="4" customWidth="1"/>
    <col min="11787" max="11787" width="10.6640625" style="4" bestFit="1" customWidth="1"/>
    <col min="11788" max="11788" width="4" style="4" customWidth="1"/>
    <col min="11789" max="11789" width="9.33203125" style="4" bestFit="1" customWidth="1"/>
    <col min="11790" max="12026" width="9.109375" style="4"/>
    <col min="12027" max="12027" width="3.33203125" style="4" customWidth="1"/>
    <col min="12028" max="12028" width="9.44140625" style="4" bestFit="1" customWidth="1"/>
    <col min="12029" max="12029" width="24.44140625" style="4" customWidth="1"/>
    <col min="12030" max="12030" width="10.44140625" style="4" bestFit="1" customWidth="1"/>
    <col min="12031" max="12031" width="3.88671875" style="4" customWidth="1"/>
    <col min="12032" max="12032" width="10.44140625" style="4" bestFit="1" customWidth="1"/>
    <col min="12033" max="12033" width="6.88671875" style="4" customWidth="1"/>
    <col min="12034" max="12034" width="7.6640625" style="4" customWidth="1"/>
    <col min="12035" max="12035" width="11.88671875" style="4" bestFit="1" customWidth="1"/>
    <col min="12036" max="12036" width="7.6640625" style="4" customWidth="1"/>
    <col min="12037" max="12037" width="11" style="4" bestFit="1" customWidth="1"/>
    <col min="12038" max="12038" width="0.109375" style="4" customWidth="1"/>
    <col min="12039" max="12039" width="37.33203125" style="4" customWidth="1"/>
    <col min="12040" max="12040" width="7.6640625" style="4" customWidth="1"/>
    <col min="12041" max="12041" width="11.88671875" style="4" bestFit="1" customWidth="1"/>
    <col min="12042" max="12042" width="7.6640625" style="4" customWidth="1"/>
    <col min="12043" max="12043" width="10.6640625" style="4" bestFit="1" customWidth="1"/>
    <col min="12044" max="12044" width="4" style="4" customWidth="1"/>
    <col min="12045" max="12045" width="9.33203125" style="4" bestFit="1" customWidth="1"/>
    <col min="12046" max="12282" width="9.109375" style="4"/>
    <col min="12283" max="12283" width="3.33203125" style="4" customWidth="1"/>
    <col min="12284" max="12284" width="9.44140625" style="4" bestFit="1" customWidth="1"/>
    <col min="12285" max="12285" width="24.44140625" style="4" customWidth="1"/>
    <col min="12286" max="12286" width="10.44140625" style="4" bestFit="1" customWidth="1"/>
    <col min="12287" max="12287" width="3.88671875" style="4" customWidth="1"/>
    <col min="12288" max="12288" width="10.44140625" style="4" bestFit="1" customWidth="1"/>
    <col min="12289" max="12289" width="6.88671875" style="4" customWidth="1"/>
    <col min="12290" max="12290" width="7.6640625" style="4" customWidth="1"/>
    <col min="12291" max="12291" width="11.88671875" style="4" bestFit="1" customWidth="1"/>
    <col min="12292" max="12292" width="7.6640625" style="4" customWidth="1"/>
    <col min="12293" max="12293" width="11" style="4" bestFit="1" customWidth="1"/>
    <col min="12294" max="12294" width="0.109375" style="4" customWidth="1"/>
    <col min="12295" max="12295" width="37.33203125" style="4" customWidth="1"/>
    <col min="12296" max="12296" width="7.6640625" style="4" customWidth="1"/>
    <col min="12297" max="12297" width="11.88671875" style="4" bestFit="1" customWidth="1"/>
    <col min="12298" max="12298" width="7.6640625" style="4" customWidth="1"/>
    <col min="12299" max="12299" width="10.6640625" style="4" bestFit="1" customWidth="1"/>
    <col min="12300" max="12300" width="4" style="4" customWidth="1"/>
    <col min="12301" max="12301" width="9.33203125" style="4" bestFit="1" customWidth="1"/>
    <col min="12302" max="12538" width="9.109375" style="4"/>
    <col min="12539" max="12539" width="3.33203125" style="4" customWidth="1"/>
    <col min="12540" max="12540" width="9.44140625" style="4" bestFit="1" customWidth="1"/>
    <col min="12541" max="12541" width="24.44140625" style="4" customWidth="1"/>
    <col min="12542" max="12542" width="10.44140625" style="4" bestFit="1" customWidth="1"/>
    <col min="12543" max="12543" width="3.88671875" style="4" customWidth="1"/>
    <col min="12544" max="12544" width="10.44140625" style="4" bestFit="1" customWidth="1"/>
    <col min="12545" max="12545" width="6.88671875" style="4" customWidth="1"/>
    <col min="12546" max="12546" width="7.6640625" style="4" customWidth="1"/>
    <col min="12547" max="12547" width="11.88671875" style="4" bestFit="1" customWidth="1"/>
    <col min="12548" max="12548" width="7.6640625" style="4" customWidth="1"/>
    <col min="12549" max="12549" width="11" style="4" bestFit="1" customWidth="1"/>
    <col min="12550" max="12550" width="0.109375" style="4" customWidth="1"/>
    <col min="12551" max="12551" width="37.33203125" style="4" customWidth="1"/>
    <col min="12552" max="12552" width="7.6640625" style="4" customWidth="1"/>
    <col min="12553" max="12553" width="11.88671875" style="4" bestFit="1" customWidth="1"/>
    <col min="12554" max="12554" width="7.6640625" style="4" customWidth="1"/>
    <col min="12555" max="12555" width="10.6640625" style="4" bestFit="1" customWidth="1"/>
    <col min="12556" max="12556" width="4" style="4" customWidth="1"/>
    <col min="12557" max="12557" width="9.33203125" style="4" bestFit="1" customWidth="1"/>
    <col min="12558" max="12794" width="9.109375" style="4"/>
    <col min="12795" max="12795" width="3.33203125" style="4" customWidth="1"/>
    <col min="12796" max="12796" width="9.44140625" style="4" bestFit="1" customWidth="1"/>
    <col min="12797" max="12797" width="24.44140625" style="4" customWidth="1"/>
    <col min="12798" max="12798" width="10.44140625" style="4" bestFit="1" customWidth="1"/>
    <col min="12799" max="12799" width="3.88671875" style="4" customWidth="1"/>
    <col min="12800" max="12800" width="10.44140625" style="4" bestFit="1" customWidth="1"/>
    <col min="12801" max="12801" width="6.88671875" style="4" customWidth="1"/>
    <col min="12802" max="12802" width="7.6640625" style="4" customWidth="1"/>
    <col min="12803" max="12803" width="11.88671875" style="4" bestFit="1" customWidth="1"/>
    <col min="12804" max="12804" width="7.6640625" style="4" customWidth="1"/>
    <col min="12805" max="12805" width="11" style="4" bestFit="1" customWidth="1"/>
    <col min="12806" max="12806" width="0.109375" style="4" customWidth="1"/>
    <col min="12807" max="12807" width="37.33203125" style="4" customWidth="1"/>
    <col min="12808" max="12808" width="7.6640625" style="4" customWidth="1"/>
    <col min="12809" max="12809" width="11.88671875" style="4" bestFit="1" customWidth="1"/>
    <col min="12810" max="12810" width="7.6640625" style="4" customWidth="1"/>
    <col min="12811" max="12811" width="10.6640625" style="4" bestFit="1" customWidth="1"/>
    <col min="12812" max="12812" width="4" style="4" customWidth="1"/>
    <col min="12813" max="12813" width="9.33203125" style="4" bestFit="1" customWidth="1"/>
    <col min="12814" max="13050" width="9.109375" style="4"/>
    <col min="13051" max="13051" width="3.33203125" style="4" customWidth="1"/>
    <col min="13052" max="13052" width="9.44140625" style="4" bestFit="1" customWidth="1"/>
    <col min="13053" max="13053" width="24.44140625" style="4" customWidth="1"/>
    <col min="13054" max="13054" width="10.44140625" style="4" bestFit="1" customWidth="1"/>
    <col min="13055" max="13055" width="3.88671875" style="4" customWidth="1"/>
    <col min="13056" max="13056" width="10.44140625" style="4" bestFit="1" customWidth="1"/>
    <col min="13057" max="13057" width="6.88671875" style="4" customWidth="1"/>
    <col min="13058" max="13058" width="7.6640625" style="4" customWidth="1"/>
    <col min="13059" max="13059" width="11.88671875" style="4" bestFit="1" customWidth="1"/>
    <col min="13060" max="13060" width="7.6640625" style="4" customWidth="1"/>
    <col min="13061" max="13061" width="11" style="4" bestFit="1" customWidth="1"/>
    <col min="13062" max="13062" width="0.109375" style="4" customWidth="1"/>
    <col min="13063" max="13063" width="37.33203125" style="4" customWidth="1"/>
    <col min="13064" max="13064" width="7.6640625" style="4" customWidth="1"/>
    <col min="13065" max="13065" width="11.88671875" style="4" bestFit="1" customWidth="1"/>
    <col min="13066" max="13066" width="7.6640625" style="4" customWidth="1"/>
    <col min="13067" max="13067" width="10.6640625" style="4" bestFit="1" customWidth="1"/>
    <col min="13068" max="13068" width="4" style="4" customWidth="1"/>
    <col min="13069" max="13069" width="9.33203125" style="4" bestFit="1" customWidth="1"/>
    <col min="13070" max="13306" width="9.109375" style="4"/>
    <col min="13307" max="13307" width="3.33203125" style="4" customWidth="1"/>
    <col min="13308" max="13308" width="9.44140625" style="4" bestFit="1" customWidth="1"/>
    <col min="13309" max="13309" width="24.44140625" style="4" customWidth="1"/>
    <col min="13310" max="13310" width="10.44140625" style="4" bestFit="1" customWidth="1"/>
    <col min="13311" max="13311" width="3.88671875" style="4" customWidth="1"/>
    <col min="13312" max="13312" width="10.44140625" style="4" bestFit="1" customWidth="1"/>
    <col min="13313" max="13313" width="6.88671875" style="4" customWidth="1"/>
    <col min="13314" max="13314" width="7.6640625" style="4" customWidth="1"/>
    <col min="13315" max="13315" width="11.88671875" style="4" bestFit="1" customWidth="1"/>
    <col min="13316" max="13316" width="7.6640625" style="4" customWidth="1"/>
    <col min="13317" max="13317" width="11" style="4" bestFit="1" customWidth="1"/>
    <col min="13318" max="13318" width="0.109375" style="4" customWidth="1"/>
    <col min="13319" max="13319" width="37.33203125" style="4" customWidth="1"/>
    <col min="13320" max="13320" width="7.6640625" style="4" customWidth="1"/>
    <col min="13321" max="13321" width="11.88671875" style="4" bestFit="1" customWidth="1"/>
    <col min="13322" max="13322" width="7.6640625" style="4" customWidth="1"/>
    <col min="13323" max="13323" width="10.6640625" style="4" bestFit="1" customWidth="1"/>
    <col min="13324" max="13324" width="4" style="4" customWidth="1"/>
    <col min="13325" max="13325" width="9.33203125" style="4" bestFit="1" customWidth="1"/>
    <col min="13326" max="13562" width="9.109375" style="4"/>
    <col min="13563" max="13563" width="3.33203125" style="4" customWidth="1"/>
    <col min="13564" max="13564" width="9.44140625" style="4" bestFit="1" customWidth="1"/>
    <col min="13565" max="13565" width="24.44140625" style="4" customWidth="1"/>
    <col min="13566" max="13566" width="10.44140625" style="4" bestFit="1" customWidth="1"/>
    <col min="13567" max="13567" width="3.88671875" style="4" customWidth="1"/>
    <col min="13568" max="13568" width="10.44140625" style="4" bestFit="1" customWidth="1"/>
    <col min="13569" max="13569" width="6.88671875" style="4" customWidth="1"/>
    <col min="13570" max="13570" width="7.6640625" style="4" customWidth="1"/>
    <col min="13571" max="13571" width="11.88671875" style="4" bestFit="1" customWidth="1"/>
    <col min="13572" max="13572" width="7.6640625" style="4" customWidth="1"/>
    <col min="13573" max="13573" width="11" style="4" bestFit="1" customWidth="1"/>
    <col min="13574" max="13574" width="0.109375" style="4" customWidth="1"/>
    <col min="13575" max="13575" width="37.33203125" style="4" customWidth="1"/>
    <col min="13576" max="13576" width="7.6640625" style="4" customWidth="1"/>
    <col min="13577" max="13577" width="11.88671875" style="4" bestFit="1" customWidth="1"/>
    <col min="13578" max="13578" width="7.6640625" style="4" customWidth="1"/>
    <col min="13579" max="13579" width="10.6640625" style="4" bestFit="1" customWidth="1"/>
    <col min="13580" max="13580" width="4" style="4" customWidth="1"/>
    <col min="13581" max="13581" width="9.33203125" style="4" bestFit="1" customWidth="1"/>
    <col min="13582" max="13818" width="9.109375" style="4"/>
    <col min="13819" max="13819" width="3.33203125" style="4" customWidth="1"/>
    <col min="13820" max="13820" width="9.44140625" style="4" bestFit="1" customWidth="1"/>
    <col min="13821" max="13821" width="24.44140625" style="4" customWidth="1"/>
    <col min="13822" max="13822" width="10.44140625" style="4" bestFit="1" customWidth="1"/>
    <col min="13823" max="13823" width="3.88671875" style="4" customWidth="1"/>
    <col min="13824" max="13824" width="10.44140625" style="4" bestFit="1" customWidth="1"/>
    <col min="13825" max="13825" width="6.88671875" style="4" customWidth="1"/>
    <col min="13826" max="13826" width="7.6640625" style="4" customWidth="1"/>
    <col min="13827" max="13827" width="11.88671875" style="4" bestFit="1" customWidth="1"/>
    <col min="13828" max="13828" width="7.6640625" style="4" customWidth="1"/>
    <col min="13829" max="13829" width="11" style="4" bestFit="1" customWidth="1"/>
    <col min="13830" max="13830" width="0.109375" style="4" customWidth="1"/>
    <col min="13831" max="13831" width="37.33203125" style="4" customWidth="1"/>
    <col min="13832" max="13832" width="7.6640625" style="4" customWidth="1"/>
    <col min="13833" max="13833" width="11.88671875" style="4" bestFit="1" customWidth="1"/>
    <col min="13834" max="13834" width="7.6640625" style="4" customWidth="1"/>
    <col min="13835" max="13835" width="10.6640625" style="4" bestFit="1" customWidth="1"/>
    <col min="13836" max="13836" width="4" style="4" customWidth="1"/>
    <col min="13837" max="13837" width="9.33203125" style="4" bestFit="1" customWidth="1"/>
    <col min="13838" max="14074" width="9.109375" style="4"/>
    <col min="14075" max="14075" width="3.33203125" style="4" customWidth="1"/>
    <col min="14076" max="14076" width="9.44140625" style="4" bestFit="1" customWidth="1"/>
    <col min="14077" max="14077" width="24.44140625" style="4" customWidth="1"/>
    <col min="14078" max="14078" width="10.44140625" style="4" bestFit="1" customWidth="1"/>
    <col min="14079" max="14079" width="3.88671875" style="4" customWidth="1"/>
    <col min="14080" max="14080" width="10.44140625" style="4" bestFit="1" customWidth="1"/>
    <col min="14081" max="14081" width="6.88671875" style="4" customWidth="1"/>
    <col min="14082" max="14082" width="7.6640625" style="4" customWidth="1"/>
    <col min="14083" max="14083" width="11.88671875" style="4" bestFit="1" customWidth="1"/>
    <col min="14084" max="14084" width="7.6640625" style="4" customWidth="1"/>
    <col min="14085" max="14085" width="11" style="4" bestFit="1" customWidth="1"/>
    <col min="14086" max="14086" width="0.109375" style="4" customWidth="1"/>
    <col min="14087" max="14087" width="37.33203125" style="4" customWidth="1"/>
    <col min="14088" max="14088" width="7.6640625" style="4" customWidth="1"/>
    <col min="14089" max="14089" width="11.88671875" style="4" bestFit="1" customWidth="1"/>
    <col min="14090" max="14090" width="7.6640625" style="4" customWidth="1"/>
    <col min="14091" max="14091" width="10.6640625" style="4" bestFit="1" customWidth="1"/>
    <col min="14092" max="14092" width="4" style="4" customWidth="1"/>
    <col min="14093" max="14093" width="9.33203125" style="4" bestFit="1" customWidth="1"/>
    <col min="14094" max="14330" width="9.109375" style="4"/>
    <col min="14331" max="14331" width="3.33203125" style="4" customWidth="1"/>
    <col min="14332" max="14332" width="9.44140625" style="4" bestFit="1" customWidth="1"/>
    <col min="14333" max="14333" width="24.44140625" style="4" customWidth="1"/>
    <col min="14334" max="14334" width="10.44140625" style="4" bestFit="1" customWidth="1"/>
    <col min="14335" max="14335" width="3.88671875" style="4" customWidth="1"/>
    <col min="14336" max="14336" width="10.44140625" style="4" bestFit="1" customWidth="1"/>
    <col min="14337" max="14337" width="6.88671875" style="4" customWidth="1"/>
    <col min="14338" max="14338" width="7.6640625" style="4" customWidth="1"/>
    <col min="14339" max="14339" width="11.88671875" style="4" bestFit="1" customWidth="1"/>
    <col min="14340" max="14340" width="7.6640625" style="4" customWidth="1"/>
    <col min="14341" max="14341" width="11" style="4" bestFit="1" customWidth="1"/>
    <col min="14342" max="14342" width="0.109375" style="4" customWidth="1"/>
    <col min="14343" max="14343" width="37.33203125" style="4" customWidth="1"/>
    <col min="14344" max="14344" width="7.6640625" style="4" customWidth="1"/>
    <col min="14345" max="14345" width="11.88671875" style="4" bestFit="1" customWidth="1"/>
    <col min="14346" max="14346" width="7.6640625" style="4" customWidth="1"/>
    <col min="14347" max="14347" width="10.6640625" style="4" bestFit="1" customWidth="1"/>
    <col min="14348" max="14348" width="4" style="4" customWidth="1"/>
    <col min="14349" max="14349" width="9.33203125" style="4" bestFit="1" customWidth="1"/>
    <col min="14350" max="14586" width="9.109375" style="4"/>
    <col min="14587" max="14587" width="3.33203125" style="4" customWidth="1"/>
    <col min="14588" max="14588" width="9.44140625" style="4" bestFit="1" customWidth="1"/>
    <col min="14589" max="14589" width="24.44140625" style="4" customWidth="1"/>
    <col min="14590" max="14590" width="10.44140625" style="4" bestFit="1" customWidth="1"/>
    <col min="14591" max="14591" width="3.88671875" style="4" customWidth="1"/>
    <col min="14592" max="14592" width="10.44140625" style="4" bestFit="1" customWidth="1"/>
    <col min="14593" max="14593" width="6.88671875" style="4" customWidth="1"/>
    <col min="14594" max="14594" width="7.6640625" style="4" customWidth="1"/>
    <col min="14595" max="14595" width="11.88671875" style="4" bestFit="1" customWidth="1"/>
    <col min="14596" max="14596" width="7.6640625" style="4" customWidth="1"/>
    <col min="14597" max="14597" width="11" style="4" bestFit="1" customWidth="1"/>
    <col min="14598" max="14598" width="0.109375" style="4" customWidth="1"/>
    <col min="14599" max="14599" width="37.33203125" style="4" customWidth="1"/>
    <col min="14600" max="14600" width="7.6640625" style="4" customWidth="1"/>
    <col min="14601" max="14601" width="11.88671875" style="4" bestFit="1" customWidth="1"/>
    <col min="14602" max="14602" width="7.6640625" style="4" customWidth="1"/>
    <col min="14603" max="14603" width="10.6640625" style="4" bestFit="1" customWidth="1"/>
    <col min="14604" max="14604" width="4" style="4" customWidth="1"/>
    <col min="14605" max="14605" width="9.33203125" style="4" bestFit="1" customWidth="1"/>
    <col min="14606" max="14842" width="9.109375" style="4"/>
    <col min="14843" max="14843" width="3.33203125" style="4" customWidth="1"/>
    <col min="14844" max="14844" width="9.44140625" style="4" bestFit="1" customWidth="1"/>
    <col min="14845" max="14845" width="24.44140625" style="4" customWidth="1"/>
    <col min="14846" max="14846" width="10.44140625" style="4" bestFit="1" customWidth="1"/>
    <col min="14847" max="14847" width="3.88671875" style="4" customWidth="1"/>
    <col min="14848" max="14848" width="10.44140625" style="4" bestFit="1" customWidth="1"/>
    <col min="14849" max="14849" width="6.88671875" style="4" customWidth="1"/>
    <col min="14850" max="14850" width="7.6640625" style="4" customWidth="1"/>
    <col min="14851" max="14851" width="11.88671875" style="4" bestFit="1" customWidth="1"/>
    <col min="14852" max="14852" width="7.6640625" style="4" customWidth="1"/>
    <col min="14853" max="14853" width="11" style="4" bestFit="1" customWidth="1"/>
    <col min="14854" max="14854" width="0.109375" style="4" customWidth="1"/>
    <col min="14855" max="14855" width="37.33203125" style="4" customWidth="1"/>
    <col min="14856" max="14856" width="7.6640625" style="4" customWidth="1"/>
    <col min="14857" max="14857" width="11.88671875" style="4" bestFit="1" customWidth="1"/>
    <col min="14858" max="14858" width="7.6640625" style="4" customWidth="1"/>
    <col min="14859" max="14859" width="10.6640625" style="4" bestFit="1" customWidth="1"/>
    <col min="14860" max="14860" width="4" style="4" customWidth="1"/>
    <col min="14861" max="14861" width="9.33203125" style="4" bestFit="1" customWidth="1"/>
    <col min="14862" max="15098" width="9.109375" style="4"/>
    <col min="15099" max="15099" width="3.33203125" style="4" customWidth="1"/>
    <col min="15100" max="15100" width="9.44140625" style="4" bestFit="1" customWidth="1"/>
    <col min="15101" max="15101" width="24.44140625" style="4" customWidth="1"/>
    <col min="15102" max="15102" width="10.44140625" style="4" bestFit="1" customWidth="1"/>
    <col min="15103" max="15103" width="3.88671875" style="4" customWidth="1"/>
    <col min="15104" max="15104" width="10.44140625" style="4" bestFit="1" customWidth="1"/>
    <col min="15105" max="15105" width="6.88671875" style="4" customWidth="1"/>
    <col min="15106" max="15106" width="7.6640625" style="4" customWidth="1"/>
    <col min="15107" max="15107" width="11.88671875" style="4" bestFit="1" customWidth="1"/>
    <col min="15108" max="15108" width="7.6640625" style="4" customWidth="1"/>
    <col min="15109" max="15109" width="11" style="4" bestFit="1" customWidth="1"/>
    <col min="15110" max="15110" width="0.109375" style="4" customWidth="1"/>
    <col min="15111" max="15111" width="37.33203125" style="4" customWidth="1"/>
    <col min="15112" max="15112" width="7.6640625" style="4" customWidth="1"/>
    <col min="15113" max="15113" width="11.88671875" style="4" bestFit="1" customWidth="1"/>
    <col min="15114" max="15114" width="7.6640625" style="4" customWidth="1"/>
    <col min="15115" max="15115" width="10.6640625" style="4" bestFit="1" customWidth="1"/>
    <col min="15116" max="15116" width="4" style="4" customWidth="1"/>
    <col min="15117" max="15117" width="9.33203125" style="4" bestFit="1" customWidth="1"/>
    <col min="15118" max="15354" width="9.109375" style="4"/>
    <col min="15355" max="15355" width="3.33203125" style="4" customWidth="1"/>
    <col min="15356" max="15356" width="9.44140625" style="4" bestFit="1" customWidth="1"/>
    <col min="15357" max="15357" width="24.44140625" style="4" customWidth="1"/>
    <col min="15358" max="15358" width="10.44140625" style="4" bestFit="1" customWidth="1"/>
    <col min="15359" max="15359" width="3.88671875" style="4" customWidth="1"/>
    <col min="15360" max="15360" width="10.44140625" style="4" bestFit="1" customWidth="1"/>
    <col min="15361" max="15361" width="6.88671875" style="4" customWidth="1"/>
    <col min="15362" max="15362" width="7.6640625" style="4" customWidth="1"/>
    <col min="15363" max="15363" width="11.88671875" style="4" bestFit="1" customWidth="1"/>
    <col min="15364" max="15364" width="7.6640625" style="4" customWidth="1"/>
    <col min="15365" max="15365" width="11" style="4" bestFit="1" customWidth="1"/>
    <col min="15366" max="15366" width="0.109375" style="4" customWidth="1"/>
    <col min="15367" max="15367" width="37.33203125" style="4" customWidth="1"/>
    <col min="15368" max="15368" width="7.6640625" style="4" customWidth="1"/>
    <col min="15369" max="15369" width="11.88671875" style="4" bestFit="1" customWidth="1"/>
    <col min="15370" max="15370" width="7.6640625" style="4" customWidth="1"/>
    <col min="15371" max="15371" width="10.6640625" style="4" bestFit="1" customWidth="1"/>
    <col min="15372" max="15372" width="4" style="4" customWidth="1"/>
    <col min="15373" max="15373" width="9.33203125" style="4" bestFit="1" customWidth="1"/>
    <col min="15374" max="15610" width="9.109375" style="4"/>
    <col min="15611" max="15611" width="3.33203125" style="4" customWidth="1"/>
    <col min="15612" max="15612" width="9.44140625" style="4" bestFit="1" customWidth="1"/>
    <col min="15613" max="15613" width="24.44140625" style="4" customWidth="1"/>
    <col min="15614" max="15614" width="10.44140625" style="4" bestFit="1" customWidth="1"/>
    <col min="15615" max="15615" width="3.88671875" style="4" customWidth="1"/>
    <col min="15616" max="15616" width="10.44140625" style="4" bestFit="1" customWidth="1"/>
    <col min="15617" max="15617" width="6.88671875" style="4" customWidth="1"/>
    <col min="15618" max="15618" width="7.6640625" style="4" customWidth="1"/>
    <col min="15619" max="15619" width="11.88671875" style="4" bestFit="1" customWidth="1"/>
    <col min="15620" max="15620" width="7.6640625" style="4" customWidth="1"/>
    <col min="15621" max="15621" width="11" style="4" bestFit="1" customWidth="1"/>
    <col min="15622" max="15622" width="0.109375" style="4" customWidth="1"/>
    <col min="15623" max="15623" width="37.33203125" style="4" customWidth="1"/>
    <col min="15624" max="15624" width="7.6640625" style="4" customWidth="1"/>
    <col min="15625" max="15625" width="11.88671875" style="4" bestFit="1" customWidth="1"/>
    <col min="15626" max="15626" width="7.6640625" style="4" customWidth="1"/>
    <col min="15627" max="15627" width="10.6640625" style="4" bestFit="1" customWidth="1"/>
    <col min="15628" max="15628" width="4" style="4" customWidth="1"/>
    <col min="15629" max="15629" width="9.33203125" style="4" bestFit="1" customWidth="1"/>
    <col min="15630" max="15866" width="9.109375" style="4"/>
    <col min="15867" max="15867" width="3.33203125" style="4" customWidth="1"/>
    <col min="15868" max="15868" width="9.44140625" style="4" bestFit="1" customWidth="1"/>
    <col min="15869" max="15869" width="24.44140625" style="4" customWidth="1"/>
    <col min="15870" max="15870" width="10.44140625" style="4" bestFit="1" customWidth="1"/>
    <col min="15871" max="15871" width="3.88671875" style="4" customWidth="1"/>
    <col min="15872" max="15872" width="10.44140625" style="4" bestFit="1" customWidth="1"/>
    <col min="15873" max="15873" width="6.88671875" style="4" customWidth="1"/>
    <col min="15874" max="15874" width="7.6640625" style="4" customWidth="1"/>
    <col min="15875" max="15875" width="11.88671875" style="4" bestFit="1" customWidth="1"/>
    <col min="15876" max="15876" width="7.6640625" style="4" customWidth="1"/>
    <col min="15877" max="15877" width="11" style="4" bestFit="1" customWidth="1"/>
    <col min="15878" max="15878" width="0.109375" style="4" customWidth="1"/>
    <col min="15879" max="15879" width="37.33203125" style="4" customWidth="1"/>
    <col min="15880" max="15880" width="7.6640625" style="4" customWidth="1"/>
    <col min="15881" max="15881" width="11.88671875" style="4" bestFit="1" customWidth="1"/>
    <col min="15882" max="15882" width="7.6640625" style="4" customWidth="1"/>
    <col min="15883" max="15883" width="10.6640625" style="4" bestFit="1" customWidth="1"/>
    <col min="15884" max="15884" width="4" style="4" customWidth="1"/>
    <col min="15885" max="15885" width="9.33203125" style="4" bestFit="1" customWidth="1"/>
    <col min="15886" max="16122" width="9.109375" style="4"/>
    <col min="16123" max="16123" width="3.33203125" style="4" customWidth="1"/>
    <col min="16124" max="16124" width="9.44140625" style="4" bestFit="1" customWidth="1"/>
    <col min="16125" max="16125" width="24.44140625" style="4" customWidth="1"/>
    <col min="16126" max="16126" width="10.44140625" style="4" bestFit="1" customWidth="1"/>
    <col min="16127" max="16127" width="3.88671875" style="4" customWidth="1"/>
    <col min="16128" max="16128" width="10.44140625" style="4" bestFit="1" customWidth="1"/>
    <col min="16129" max="16129" width="6.88671875" style="4" customWidth="1"/>
    <col min="16130" max="16130" width="7.6640625" style="4" customWidth="1"/>
    <col min="16131" max="16131" width="11.88671875" style="4" bestFit="1" customWidth="1"/>
    <col min="16132" max="16132" width="7.6640625" style="4" customWidth="1"/>
    <col min="16133" max="16133" width="11" style="4" bestFit="1" customWidth="1"/>
    <col min="16134" max="16134" width="0.109375" style="4" customWidth="1"/>
    <col min="16135" max="16135" width="37.33203125" style="4" customWidth="1"/>
    <col min="16136" max="16136" width="7.6640625" style="4" customWidth="1"/>
    <col min="16137" max="16137" width="11.88671875" style="4" bestFit="1" customWidth="1"/>
    <col min="16138" max="16138" width="7.6640625" style="4" customWidth="1"/>
    <col min="16139" max="16139" width="10.6640625" style="4" bestFit="1" customWidth="1"/>
    <col min="16140" max="16140" width="4" style="4" customWidth="1"/>
    <col min="16141" max="16141" width="9.33203125" style="4" bestFit="1" customWidth="1"/>
    <col min="16142" max="16384" width="9.109375" style="4"/>
  </cols>
  <sheetData>
    <row r="1" spans="1:26" ht="15" thickTop="1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0"/>
      <c r="Q1" s="50"/>
      <c r="R1" s="50"/>
      <c r="S1" s="50"/>
      <c r="T1" s="50"/>
      <c r="U1" s="50"/>
      <c r="V1" s="50"/>
      <c r="W1" s="50"/>
      <c r="X1" s="50"/>
      <c r="Y1" s="50"/>
      <c r="Z1" s="3"/>
    </row>
    <row r="2" spans="1:26" ht="14.4" thickTop="1" x14ac:dyDescent="0.3">
      <c r="A2" s="5"/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9"/>
      <c r="N2" s="6"/>
      <c r="O2" s="6"/>
      <c r="P2" s="51"/>
      <c r="Q2" s="52"/>
      <c r="R2" s="52"/>
      <c r="S2" s="52"/>
      <c r="T2" s="53"/>
      <c r="U2" s="54"/>
      <c r="V2" s="51"/>
      <c r="W2" s="52"/>
      <c r="X2" s="52"/>
      <c r="Y2" s="53"/>
      <c r="Z2" s="11"/>
    </row>
    <row r="3" spans="1:26" x14ac:dyDescent="0.3">
      <c r="A3" s="5"/>
      <c r="B3" s="6"/>
      <c r="C3" s="6"/>
      <c r="D3" s="6"/>
      <c r="E3" s="6"/>
      <c r="F3" s="6"/>
      <c r="G3" s="6"/>
      <c r="H3" s="6"/>
      <c r="I3" s="6"/>
      <c r="J3" s="12">
        <v>2014</v>
      </c>
      <c r="K3" s="10" t="s">
        <v>0</v>
      </c>
      <c r="L3" s="10"/>
      <c r="M3" s="13" t="s">
        <v>1</v>
      </c>
      <c r="N3" s="6"/>
      <c r="O3" s="6"/>
      <c r="P3" s="55">
        <v>2015</v>
      </c>
      <c r="Q3" s="54" t="s">
        <v>2</v>
      </c>
      <c r="R3" s="54"/>
      <c r="S3" s="56" t="s">
        <v>1</v>
      </c>
      <c r="T3" s="57"/>
      <c r="U3" s="54"/>
      <c r="V3" s="55">
        <v>2015</v>
      </c>
      <c r="W3" s="54" t="s">
        <v>2</v>
      </c>
      <c r="X3" s="54"/>
      <c r="Y3" s="58" t="s">
        <v>3</v>
      </c>
      <c r="Z3" s="11"/>
    </row>
    <row r="4" spans="1:26" x14ac:dyDescent="0.3">
      <c r="A4" s="5"/>
      <c r="B4" s="6"/>
      <c r="C4" s="6"/>
      <c r="D4" s="6"/>
      <c r="E4" s="6"/>
      <c r="F4" s="6"/>
      <c r="G4" s="6"/>
      <c r="H4" s="6"/>
      <c r="I4" s="6"/>
      <c r="J4" s="15"/>
      <c r="K4" s="10"/>
      <c r="L4" s="10"/>
      <c r="M4" s="14"/>
      <c r="N4" s="6"/>
      <c r="O4" s="6"/>
      <c r="P4" s="59"/>
      <c r="Q4" s="54"/>
      <c r="R4" s="54"/>
      <c r="S4" s="54"/>
      <c r="T4" s="57"/>
      <c r="U4" s="56" t="s">
        <v>4</v>
      </c>
      <c r="V4" s="59"/>
      <c r="W4" s="54"/>
      <c r="X4" s="54"/>
      <c r="Y4" s="57"/>
      <c r="Z4" s="11"/>
    </row>
    <row r="5" spans="1:26" x14ac:dyDescent="0.3">
      <c r="A5" s="5"/>
      <c r="B5" s="6"/>
      <c r="C5" s="6"/>
      <c r="D5" s="6"/>
      <c r="E5" s="6"/>
      <c r="F5" s="6"/>
      <c r="G5" s="6"/>
      <c r="H5" s="6"/>
      <c r="I5" s="6"/>
      <c r="J5" s="15"/>
      <c r="K5" s="16" t="s">
        <v>5</v>
      </c>
      <c r="L5" s="10"/>
      <c r="M5" s="14"/>
      <c r="N5" s="6"/>
      <c r="O5" s="6"/>
      <c r="P5" s="59"/>
      <c r="Q5" s="56" t="s">
        <v>5</v>
      </c>
      <c r="R5" s="54"/>
      <c r="S5" s="54"/>
      <c r="T5" s="57"/>
      <c r="U5" s="54"/>
      <c r="V5" s="59"/>
      <c r="W5" s="56" t="s">
        <v>5</v>
      </c>
      <c r="X5" s="54"/>
      <c r="Y5" s="57"/>
      <c r="Z5" s="11"/>
    </row>
    <row r="6" spans="1:26" s="24" customFormat="1" x14ac:dyDescent="0.3">
      <c r="A6" s="17"/>
      <c r="B6" s="18" t="s">
        <v>6</v>
      </c>
      <c r="C6" s="18" t="s">
        <v>7</v>
      </c>
      <c r="D6" s="19">
        <v>41274</v>
      </c>
      <c r="E6" s="19" t="s">
        <v>8</v>
      </c>
      <c r="F6" s="19">
        <v>41639</v>
      </c>
      <c r="G6" s="19" t="s">
        <v>8</v>
      </c>
      <c r="H6" s="19">
        <v>42004</v>
      </c>
      <c r="I6" s="19" t="s">
        <v>9</v>
      </c>
      <c r="J6" s="20" t="s">
        <v>10</v>
      </c>
      <c r="K6" s="21" t="s">
        <v>11</v>
      </c>
      <c r="L6" s="21" t="s">
        <v>12</v>
      </c>
      <c r="M6" s="22">
        <v>42004</v>
      </c>
      <c r="N6" s="19"/>
      <c r="O6" s="19"/>
      <c r="P6" s="60" t="s">
        <v>10</v>
      </c>
      <c r="Q6" s="61" t="s">
        <v>11</v>
      </c>
      <c r="R6" s="61" t="s">
        <v>12</v>
      </c>
      <c r="S6" s="61">
        <v>42369</v>
      </c>
      <c r="T6" s="62"/>
      <c r="U6" s="56"/>
      <c r="V6" s="60" t="s">
        <v>10</v>
      </c>
      <c r="W6" s="61" t="s">
        <v>11</v>
      </c>
      <c r="X6" s="61" t="s">
        <v>12</v>
      </c>
      <c r="Y6" s="62">
        <v>42369</v>
      </c>
      <c r="Z6" s="23"/>
    </row>
    <row r="7" spans="1:26" s="24" customFormat="1" x14ac:dyDescent="0.3">
      <c r="A7" s="17"/>
      <c r="B7" s="18"/>
      <c r="C7" s="18"/>
      <c r="D7" s="25"/>
      <c r="E7" s="25"/>
      <c r="F7" s="25"/>
      <c r="G7" s="25"/>
      <c r="H7" s="25"/>
      <c r="I7" s="25"/>
      <c r="J7" s="26"/>
      <c r="K7" s="25"/>
      <c r="L7" s="25"/>
      <c r="M7" s="27"/>
      <c r="N7" s="25"/>
      <c r="O7" s="25"/>
      <c r="P7" s="63"/>
      <c r="Q7" s="64"/>
      <c r="R7" s="64"/>
      <c r="S7" s="64"/>
      <c r="T7" s="65"/>
      <c r="U7" s="66"/>
      <c r="V7" s="63"/>
      <c r="W7" s="64"/>
      <c r="X7" s="64"/>
      <c r="Y7" s="65"/>
      <c r="Z7" s="23"/>
    </row>
    <row r="8" spans="1:26" s="24" customFormat="1" x14ac:dyDescent="0.3">
      <c r="A8" s="17"/>
      <c r="B8" s="18"/>
      <c r="C8" s="16" t="s">
        <v>13</v>
      </c>
      <c r="D8" s="25"/>
      <c r="E8" s="25"/>
      <c r="F8" s="25"/>
      <c r="G8" s="25"/>
      <c r="H8" s="25"/>
      <c r="I8" s="25"/>
      <c r="J8" s="26"/>
      <c r="K8" s="25" t="s">
        <v>14</v>
      </c>
      <c r="L8" s="25"/>
      <c r="M8" s="27"/>
      <c r="N8" s="25"/>
      <c r="O8" s="25"/>
      <c r="P8" s="63"/>
      <c r="Q8" s="64" t="s">
        <v>14</v>
      </c>
      <c r="R8" s="64"/>
      <c r="S8" s="64"/>
      <c r="T8" s="65"/>
      <c r="U8" s="66"/>
      <c r="V8" s="63"/>
      <c r="W8" s="64" t="s">
        <v>15</v>
      </c>
      <c r="X8" s="64"/>
      <c r="Y8" s="65"/>
      <c r="Z8" s="23"/>
    </row>
    <row r="9" spans="1:26" x14ac:dyDescent="0.3">
      <c r="A9" s="5"/>
      <c r="B9" s="6"/>
      <c r="C9" s="6"/>
      <c r="D9" s="28"/>
      <c r="E9" s="28"/>
      <c r="F9" s="28"/>
      <c r="G9" s="28"/>
      <c r="H9" s="28"/>
      <c r="I9" s="28"/>
      <c r="J9" s="29"/>
      <c r="K9" s="30"/>
      <c r="L9" s="30"/>
      <c r="M9" s="31"/>
      <c r="N9" s="28"/>
      <c r="O9" s="28"/>
      <c r="P9" s="67"/>
      <c r="Q9" s="68"/>
      <c r="R9" s="68"/>
      <c r="S9" s="68"/>
      <c r="T9" s="69"/>
      <c r="U9" s="68"/>
      <c r="V9" s="67"/>
      <c r="W9" s="68"/>
      <c r="X9" s="68"/>
      <c r="Y9" s="69"/>
      <c r="Z9" s="11"/>
    </row>
    <row r="10" spans="1:26" x14ac:dyDescent="0.3">
      <c r="A10" s="5"/>
      <c r="B10" s="6" t="s">
        <v>16</v>
      </c>
      <c r="C10" s="6" t="s">
        <v>17</v>
      </c>
      <c r="D10" s="28">
        <v>36239.89</v>
      </c>
      <c r="E10" s="30">
        <f>D10*100/D133</f>
        <v>52.895636184344774</v>
      </c>
      <c r="F10" s="28">
        <v>35172.36</v>
      </c>
      <c r="G10" s="28">
        <f>F10*100/D10</f>
        <v>97.054268100703396</v>
      </c>
      <c r="H10" s="28">
        <v>34385.660000000003</v>
      </c>
      <c r="I10" s="28">
        <f>H10*100/F10</f>
        <v>97.763300500734104</v>
      </c>
      <c r="J10" s="29">
        <f>H10</f>
        <v>34385.660000000003</v>
      </c>
      <c r="K10" s="30"/>
      <c r="L10" s="30"/>
      <c r="M10" s="31">
        <f>SUM(J10:L10)</f>
        <v>34385.660000000003</v>
      </c>
      <c r="N10" s="28"/>
      <c r="O10" s="28"/>
      <c r="P10" s="67">
        <v>34000</v>
      </c>
      <c r="Q10" s="68"/>
      <c r="R10" s="68"/>
      <c r="S10" s="68">
        <f>SUM(P10:R10)</f>
        <v>34000</v>
      </c>
      <c r="T10" s="69"/>
      <c r="U10" s="68"/>
      <c r="V10" s="67">
        <v>34000</v>
      </c>
      <c r="W10" s="68"/>
      <c r="X10" s="68"/>
      <c r="Y10" s="69">
        <f>SUM(V10:X10)</f>
        <v>34000</v>
      </c>
      <c r="Z10" s="11"/>
    </row>
    <row r="11" spans="1:26" x14ac:dyDescent="0.3">
      <c r="A11" s="5"/>
      <c r="B11" s="6" t="s">
        <v>18</v>
      </c>
      <c r="C11" s="6" t="s">
        <v>19</v>
      </c>
      <c r="D11" s="28">
        <f>D10</f>
        <v>36239.89</v>
      </c>
      <c r="E11" s="28"/>
      <c r="F11" s="28">
        <f>F10</f>
        <v>35172.36</v>
      </c>
      <c r="G11" s="28">
        <f t="shared" ref="G11:G74" si="0">F11*100/D11</f>
        <v>97.054268100703396</v>
      </c>
      <c r="H11" s="28">
        <f>H10</f>
        <v>34385.660000000003</v>
      </c>
      <c r="I11" s="28">
        <f t="shared" ref="I11:I74" si="1">H11*100/F11</f>
        <v>97.763300500734104</v>
      </c>
      <c r="J11" s="29">
        <f>SUM(J10)</f>
        <v>34385.660000000003</v>
      </c>
      <c r="K11" s="30"/>
      <c r="L11" s="30"/>
      <c r="M11" s="31">
        <f>M10</f>
        <v>34385.660000000003</v>
      </c>
      <c r="N11" s="28"/>
      <c r="O11" s="28"/>
      <c r="P11" s="67">
        <f>SUM(P10)</f>
        <v>34000</v>
      </c>
      <c r="Q11" s="68"/>
      <c r="R11" s="68"/>
      <c r="S11" s="68">
        <f>S10</f>
        <v>34000</v>
      </c>
      <c r="T11" s="69"/>
      <c r="U11" s="68"/>
      <c r="V11" s="67">
        <f>SUM(V10)</f>
        <v>34000</v>
      </c>
      <c r="W11" s="68"/>
      <c r="X11" s="68"/>
      <c r="Y11" s="69">
        <f>Y10</f>
        <v>34000</v>
      </c>
      <c r="Z11" s="11"/>
    </row>
    <row r="12" spans="1:26" s="38" customFormat="1" x14ac:dyDescent="0.3">
      <c r="A12" s="32"/>
      <c r="B12" s="10" t="s">
        <v>20</v>
      </c>
      <c r="C12" s="10" t="s">
        <v>21</v>
      </c>
      <c r="D12" s="33">
        <f>D11</f>
        <v>36239.89</v>
      </c>
      <c r="E12" s="33"/>
      <c r="F12" s="33">
        <f>F11</f>
        <v>35172.36</v>
      </c>
      <c r="G12" s="28">
        <f t="shared" si="0"/>
        <v>97.054268100703396</v>
      </c>
      <c r="H12" s="33">
        <f>H11</f>
        <v>34385.660000000003</v>
      </c>
      <c r="I12" s="28">
        <f t="shared" si="1"/>
        <v>97.763300500734104</v>
      </c>
      <c r="J12" s="34">
        <f>J11</f>
        <v>34385.660000000003</v>
      </c>
      <c r="K12" s="35">
        <f>K11</f>
        <v>0</v>
      </c>
      <c r="L12" s="35">
        <f>L11</f>
        <v>0</v>
      </c>
      <c r="M12" s="36">
        <f>M11</f>
        <v>34385.660000000003</v>
      </c>
      <c r="N12" s="28"/>
      <c r="O12" s="28"/>
      <c r="P12" s="70">
        <f>P11</f>
        <v>34000</v>
      </c>
      <c r="Q12" s="71">
        <f>Q11</f>
        <v>0</v>
      </c>
      <c r="R12" s="71">
        <f>R11</f>
        <v>0</v>
      </c>
      <c r="S12" s="71">
        <f>S11</f>
        <v>34000</v>
      </c>
      <c r="T12" s="69"/>
      <c r="U12" s="71"/>
      <c r="V12" s="70">
        <f>V11</f>
        <v>34000</v>
      </c>
      <c r="W12" s="71">
        <f>W11</f>
        <v>0</v>
      </c>
      <c r="X12" s="71">
        <f>X11</f>
        <v>0</v>
      </c>
      <c r="Y12" s="72">
        <f>Y11</f>
        <v>34000</v>
      </c>
      <c r="Z12" s="37"/>
    </row>
    <row r="13" spans="1:26" x14ac:dyDescent="0.3">
      <c r="A13" s="5"/>
      <c r="B13" s="6"/>
      <c r="C13" s="6"/>
      <c r="D13" s="28"/>
      <c r="E13" s="28"/>
      <c r="F13" s="28"/>
      <c r="G13" s="28"/>
      <c r="H13" s="28"/>
      <c r="I13" s="28"/>
      <c r="J13" s="29"/>
      <c r="K13" s="30"/>
      <c r="L13" s="30"/>
      <c r="M13" s="31"/>
      <c r="N13" s="28"/>
      <c r="O13" s="28"/>
      <c r="P13" s="67"/>
      <c r="Q13" s="68"/>
      <c r="R13" s="68"/>
      <c r="S13" s="68"/>
      <c r="T13" s="69"/>
      <c r="U13" s="68"/>
      <c r="V13" s="67"/>
      <c r="W13" s="68"/>
      <c r="X13" s="68"/>
      <c r="Y13" s="69"/>
      <c r="Z13" s="11"/>
    </row>
    <row r="14" spans="1:26" x14ac:dyDescent="0.3">
      <c r="A14" s="5"/>
      <c r="B14" s="6"/>
      <c r="C14" s="6"/>
      <c r="D14" s="28"/>
      <c r="E14" s="28"/>
      <c r="F14" s="28"/>
      <c r="G14" s="28"/>
      <c r="H14" s="28"/>
      <c r="I14" s="28"/>
      <c r="J14" s="29"/>
      <c r="K14" s="30"/>
      <c r="L14" s="30"/>
      <c r="M14" s="31"/>
      <c r="N14" s="28"/>
      <c r="O14" s="28"/>
      <c r="P14" s="67"/>
      <c r="Q14" s="68"/>
      <c r="R14" s="68"/>
      <c r="S14" s="68"/>
      <c r="T14" s="69"/>
      <c r="U14" s="68"/>
      <c r="V14" s="67"/>
      <c r="W14" s="68"/>
      <c r="X14" s="68"/>
      <c r="Y14" s="69"/>
      <c r="Z14" s="11"/>
    </row>
    <row r="15" spans="1:26" x14ac:dyDescent="0.3">
      <c r="A15" s="5"/>
      <c r="B15" s="6" t="s">
        <v>22</v>
      </c>
      <c r="C15" s="6" t="s">
        <v>23</v>
      </c>
      <c r="D15" s="28">
        <v>151.97999999999999</v>
      </c>
      <c r="E15" s="28"/>
      <c r="F15" s="28">
        <v>0</v>
      </c>
      <c r="G15" s="28">
        <f t="shared" si="0"/>
        <v>0</v>
      </c>
      <c r="H15" s="28">
        <v>0</v>
      </c>
      <c r="I15" s="28"/>
      <c r="J15" s="29">
        <f>H15</f>
        <v>0</v>
      </c>
      <c r="K15" s="30">
        <v>0</v>
      </c>
      <c r="L15" s="30"/>
      <c r="M15" s="31">
        <f>SUM(J15:L15)</f>
        <v>0</v>
      </c>
      <c r="N15" s="28"/>
      <c r="O15" s="28"/>
      <c r="P15" s="67">
        <v>500</v>
      </c>
      <c r="Q15" s="68">
        <v>0</v>
      </c>
      <c r="R15" s="68"/>
      <c r="S15" s="68">
        <f>SUM(P15:R15)</f>
        <v>500</v>
      </c>
      <c r="T15" s="69"/>
      <c r="U15" s="68"/>
      <c r="V15" s="67">
        <v>500</v>
      </c>
      <c r="W15" s="68">
        <v>0</v>
      </c>
      <c r="X15" s="68"/>
      <c r="Y15" s="69">
        <f>SUM(V15:X15)</f>
        <v>500</v>
      </c>
      <c r="Z15" s="11"/>
    </row>
    <row r="16" spans="1:26" x14ac:dyDescent="0.3">
      <c r="A16" s="5"/>
      <c r="B16" s="6" t="s">
        <v>24</v>
      </c>
      <c r="C16" s="6" t="s">
        <v>25</v>
      </c>
      <c r="D16" s="28"/>
      <c r="E16" s="28"/>
      <c r="F16" s="28">
        <v>0</v>
      </c>
      <c r="G16" s="28" t="e">
        <f t="shared" si="0"/>
        <v>#DIV/0!</v>
      </c>
      <c r="H16" s="28">
        <v>0</v>
      </c>
      <c r="I16" s="28"/>
      <c r="J16" s="29">
        <f>H16</f>
        <v>0</v>
      </c>
      <c r="K16" s="30"/>
      <c r="L16" s="30"/>
      <c r="M16" s="31">
        <f>SUM(J16:L16)</f>
        <v>0</v>
      </c>
      <c r="N16" s="28"/>
      <c r="O16" s="28"/>
      <c r="P16" s="67"/>
      <c r="Q16" s="68"/>
      <c r="R16" s="68"/>
      <c r="S16" s="68">
        <f>SUM(P16:R16)</f>
        <v>0</v>
      </c>
      <c r="T16" s="69"/>
      <c r="U16" s="68"/>
      <c r="V16" s="67"/>
      <c r="W16" s="68"/>
      <c r="X16" s="68"/>
      <c r="Y16" s="69">
        <f>SUM(V16:X16)</f>
        <v>0</v>
      </c>
      <c r="Z16" s="11"/>
    </row>
    <row r="17" spans="1:26" x14ac:dyDescent="0.3">
      <c r="A17" s="5"/>
      <c r="B17" s="6" t="s">
        <v>26</v>
      </c>
      <c r="C17" s="6" t="s">
        <v>27</v>
      </c>
      <c r="D17" s="28">
        <v>151.97999999999999</v>
      </c>
      <c r="E17" s="28"/>
      <c r="F17" s="28">
        <f>SUM(F15:F16)</f>
        <v>0</v>
      </c>
      <c r="G17" s="28">
        <f t="shared" si="0"/>
        <v>0</v>
      </c>
      <c r="H17" s="28">
        <f>SUM(H15:H16)</f>
        <v>0</v>
      </c>
      <c r="I17" s="28"/>
      <c r="J17" s="29">
        <f>SUM(J15:J16)</f>
        <v>0</v>
      </c>
      <c r="K17" s="30">
        <f>SUM(K15:K16)</f>
        <v>0</v>
      </c>
      <c r="L17" s="30">
        <f>SUM(L15:L16)</f>
        <v>0</v>
      </c>
      <c r="M17" s="31">
        <f>SUM(M15:M16)</f>
        <v>0</v>
      </c>
      <c r="N17" s="28"/>
      <c r="O17" s="28"/>
      <c r="P17" s="67">
        <f>SUM(P15:P16)</f>
        <v>500</v>
      </c>
      <c r="Q17" s="68">
        <f>SUM(Q15:Q16)</f>
        <v>0</v>
      </c>
      <c r="R17" s="68">
        <f>SUM(R15:R16)</f>
        <v>0</v>
      </c>
      <c r="S17" s="68">
        <f>SUM(S15:S16)</f>
        <v>500</v>
      </c>
      <c r="T17" s="69"/>
      <c r="U17" s="68"/>
      <c r="V17" s="67">
        <f>SUM(V15:V16)</f>
        <v>500</v>
      </c>
      <c r="W17" s="68">
        <f>SUM(W15:W16)</f>
        <v>0</v>
      </c>
      <c r="X17" s="68">
        <f>SUM(X15:X16)</f>
        <v>0</v>
      </c>
      <c r="Y17" s="69">
        <f>SUM(Y15:Y16)</f>
        <v>500</v>
      </c>
      <c r="Z17" s="11"/>
    </row>
    <row r="18" spans="1:26" x14ac:dyDescent="0.3">
      <c r="A18" s="5"/>
      <c r="B18" s="6" t="s">
        <v>28</v>
      </c>
      <c r="C18" s="6" t="s">
        <v>29</v>
      </c>
      <c r="D18" s="28">
        <v>0</v>
      </c>
      <c r="E18" s="28"/>
      <c r="F18" s="28">
        <v>0</v>
      </c>
      <c r="G18" s="28" t="e">
        <f t="shared" si="0"/>
        <v>#DIV/0!</v>
      </c>
      <c r="H18" s="28">
        <v>0</v>
      </c>
      <c r="I18" s="28"/>
      <c r="J18" s="29">
        <f>H18</f>
        <v>0</v>
      </c>
      <c r="K18" s="30"/>
      <c r="L18" s="30"/>
      <c r="M18" s="31">
        <f>SUM(J18:L18)</f>
        <v>0</v>
      </c>
      <c r="N18" s="28"/>
      <c r="O18" s="28"/>
      <c r="P18" s="67"/>
      <c r="Q18" s="68"/>
      <c r="R18" s="68"/>
      <c r="S18" s="68">
        <f>SUM(P18:R18)</f>
        <v>0</v>
      </c>
      <c r="T18" s="69"/>
      <c r="U18" s="68"/>
      <c r="V18" s="67"/>
      <c r="W18" s="68"/>
      <c r="X18" s="68"/>
      <c r="Y18" s="69">
        <f>SUM(V18:X18)</f>
        <v>0</v>
      </c>
      <c r="Z18" s="11"/>
    </row>
    <row r="19" spans="1:26" x14ac:dyDescent="0.3">
      <c r="A19" s="5"/>
      <c r="B19" s="6" t="s">
        <v>30</v>
      </c>
      <c r="C19" s="6" t="s">
        <v>31</v>
      </c>
      <c r="D19" s="28">
        <v>0</v>
      </c>
      <c r="E19" s="28"/>
      <c r="F19" s="28">
        <v>0</v>
      </c>
      <c r="G19" s="28" t="e">
        <f t="shared" si="0"/>
        <v>#DIV/0!</v>
      </c>
      <c r="H19" s="28">
        <v>0</v>
      </c>
      <c r="I19" s="28"/>
      <c r="J19" s="29">
        <f t="shared" ref="J19:J26" si="2">H19</f>
        <v>0</v>
      </c>
      <c r="K19" s="30"/>
      <c r="L19" s="30"/>
      <c r="M19" s="31">
        <f>SUM(J19:L19)</f>
        <v>0</v>
      </c>
      <c r="N19" s="28"/>
      <c r="O19" s="28"/>
      <c r="P19" s="67"/>
      <c r="Q19" s="68"/>
      <c r="R19" s="68"/>
      <c r="S19" s="68">
        <f>SUM(P19:R19)</f>
        <v>0</v>
      </c>
      <c r="T19" s="69"/>
      <c r="U19" s="68"/>
      <c r="V19" s="67"/>
      <c r="W19" s="68"/>
      <c r="X19" s="68"/>
      <c r="Y19" s="69">
        <f>SUM(V19:X19)</f>
        <v>0</v>
      </c>
      <c r="Z19" s="11"/>
    </row>
    <row r="20" spans="1:26" x14ac:dyDescent="0.3">
      <c r="A20" s="5"/>
      <c r="B20" s="6" t="s">
        <v>32</v>
      </c>
      <c r="C20" s="6" t="s">
        <v>33</v>
      </c>
      <c r="D20" s="28">
        <v>295.77</v>
      </c>
      <c r="E20" s="28"/>
      <c r="F20" s="28">
        <v>180.61</v>
      </c>
      <c r="G20" s="28">
        <f t="shared" si="0"/>
        <v>61.064340534875079</v>
      </c>
      <c r="H20" s="28">
        <v>233.5</v>
      </c>
      <c r="I20" s="28">
        <f t="shared" si="1"/>
        <v>129.28409279663362</v>
      </c>
      <c r="J20" s="29">
        <f t="shared" si="2"/>
        <v>233.5</v>
      </c>
      <c r="K20" s="30"/>
      <c r="L20" s="30"/>
      <c r="M20" s="31">
        <f>SUM(J20:L20)</f>
        <v>233.5</v>
      </c>
      <c r="N20" s="28"/>
      <c r="O20" s="28"/>
      <c r="P20" s="67">
        <v>600</v>
      </c>
      <c r="Q20" s="68"/>
      <c r="R20" s="68"/>
      <c r="S20" s="68">
        <f>SUM(P20:R20)</f>
        <v>600</v>
      </c>
      <c r="T20" s="69"/>
      <c r="U20" s="68"/>
      <c r="V20" s="67">
        <v>600</v>
      </c>
      <c r="W20" s="68"/>
      <c r="X20" s="68"/>
      <c r="Y20" s="69">
        <f>SUM(V20:X20)</f>
        <v>600</v>
      </c>
      <c r="Z20" s="11"/>
    </row>
    <row r="21" spans="1:26" x14ac:dyDescent="0.3">
      <c r="A21" s="5"/>
      <c r="B21" s="6" t="s">
        <v>34</v>
      </c>
      <c r="C21" s="6" t="s">
        <v>35</v>
      </c>
      <c r="D21" s="28">
        <v>5089.97</v>
      </c>
      <c r="E21" s="28"/>
      <c r="F21" s="28">
        <v>4686.5</v>
      </c>
      <c r="G21" s="28">
        <f t="shared" si="0"/>
        <v>92.073234223384418</v>
      </c>
      <c r="H21" s="28">
        <v>1930.6</v>
      </c>
      <c r="I21" s="28">
        <f t="shared" si="1"/>
        <v>41.194921583271096</v>
      </c>
      <c r="J21" s="29">
        <f t="shared" si="2"/>
        <v>1930.6</v>
      </c>
      <c r="K21" s="30"/>
      <c r="L21" s="30"/>
      <c r="M21" s="31">
        <f t="shared" ref="M21:M26" si="3">SUM(J21:L21)</f>
        <v>1930.6</v>
      </c>
      <c r="N21" s="28"/>
      <c r="O21" s="28"/>
      <c r="P21" s="67">
        <v>2000</v>
      </c>
      <c r="Q21" s="68"/>
      <c r="R21" s="68"/>
      <c r="S21" s="68">
        <f t="shared" ref="S21:S26" si="4">SUM(P21:R21)</f>
        <v>2000</v>
      </c>
      <c r="T21" s="69"/>
      <c r="U21" s="68"/>
      <c r="V21" s="67">
        <v>2000</v>
      </c>
      <c r="W21" s="68"/>
      <c r="X21" s="68"/>
      <c r="Y21" s="69">
        <f t="shared" ref="Y21:Y26" si="5">SUM(V21:X21)</f>
        <v>2000</v>
      </c>
      <c r="Z21" s="11"/>
    </row>
    <row r="22" spans="1:26" x14ac:dyDescent="0.3">
      <c r="A22" s="5"/>
      <c r="B22" s="6" t="s">
        <v>36</v>
      </c>
      <c r="C22" s="6" t="s">
        <v>37</v>
      </c>
      <c r="D22" s="28">
        <v>0</v>
      </c>
      <c r="E22" s="28"/>
      <c r="F22" s="28">
        <v>0</v>
      </c>
      <c r="G22" s="28" t="e">
        <f t="shared" si="0"/>
        <v>#DIV/0!</v>
      </c>
      <c r="H22" s="28">
        <v>0</v>
      </c>
      <c r="I22" s="28">
        <v>0</v>
      </c>
      <c r="J22" s="29">
        <f t="shared" si="2"/>
        <v>0</v>
      </c>
      <c r="K22" s="30"/>
      <c r="L22" s="30"/>
      <c r="M22" s="31">
        <f t="shared" si="3"/>
        <v>0</v>
      </c>
      <c r="N22" s="28"/>
      <c r="O22" s="28"/>
      <c r="P22" s="67"/>
      <c r="Q22" s="68"/>
      <c r="R22" s="68"/>
      <c r="S22" s="68">
        <f t="shared" si="4"/>
        <v>0</v>
      </c>
      <c r="T22" s="69"/>
      <c r="U22" s="68"/>
      <c r="V22" s="67"/>
      <c r="W22" s="68"/>
      <c r="X22" s="68"/>
      <c r="Y22" s="69">
        <f t="shared" si="5"/>
        <v>0</v>
      </c>
      <c r="Z22" s="11"/>
    </row>
    <row r="23" spans="1:26" x14ac:dyDescent="0.3">
      <c r="A23" s="5"/>
      <c r="B23" s="6" t="s">
        <v>38</v>
      </c>
      <c r="C23" s="6" t="s">
        <v>39</v>
      </c>
      <c r="D23" s="28">
        <v>0</v>
      </c>
      <c r="E23" s="28"/>
      <c r="F23" s="28">
        <v>0</v>
      </c>
      <c r="G23" s="28" t="e">
        <f t="shared" si="0"/>
        <v>#DIV/0!</v>
      </c>
      <c r="H23" s="28">
        <v>0</v>
      </c>
      <c r="I23" s="28">
        <v>0</v>
      </c>
      <c r="J23" s="29">
        <f t="shared" si="2"/>
        <v>0</v>
      </c>
      <c r="K23" s="30"/>
      <c r="L23" s="30"/>
      <c r="M23" s="31">
        <f t="shared" si="3"/>
        <v>0</v>
      </c>
      <c r="N23" s="28"/>
      <c r="O23" s="28"/>
      <c r="P23" s="67"/>
      <c r="Q23" s="68"/>
      <c r="R23" s="68"/>
      <c r="S23" s="68">
        <f t="shared" si="4"/>
        <v>0</v>
      </c>
      <c r="T23" s="69"/>
      <c r="U23" s="68"/>
      <c r="V23" s="67"/>
      <c r="W23" s="68"/>
      <c r="X23" s="68"/>
      <c r="Y23" s="69">
        <f t="shared" si="5"/>
        <v>0</v>
      </c>
      <c r="Z23" s="11"/>
    </row>
    <row r="24" spans="1:26" x14ac:dyDescent="0.3">
      <c r="A24" s="5"/>
      <c r="B24" s="6" t="s">
        <v>40</v>
      </c>
      <c r="C24" s="6" t="s">
        <v>41</v>
      </c>
      <c r="D24" s="28">
        <v>799</v>
      </c>
      <c r="E24" s="28"/>
      <c r="F24" s="28">
        <v>1568</v>
      </c>
      <c r="G24" s="28">
        <f t="shared" si="0"/>
        <v>196.24530663329162</v>
      </c>
      <c r="H24" s="28">
        <v>567.35</v>
      </c>
      <c r="I24" s="28">
        <f t="shared" si="1"/>
        <v>36.183035714285715</v>
      </c>
      <c r="J24" s="29">
        <f t="shared" si="2"/>
        <v>567.35</v>
      </c>
      <c r="K24" s="30"/>
      <c r="L24" s="30"/>
      <c r="M24" s="31">
        <f t="shared" si="3"/>
        <v>567.35</v>
      </c>
      <c r="N24" s="28"/>
      <c r="O24" s="28"/>
      <c r="P24" s="67">
        <v>1000</v>
      </c>
      <c r="Q24" s="68"/>
      <c r="R24" s="68"/>
      <c r="S24" s="68">
        <f t="shared" si="4"/>
        <v>1000</v>
      </c>
      <c r="T24" s="69"/>
      <c r="U24" s="68"/>
      <c r="V24" s="67">
        <v>1000</v>
      </c>
      <c r="W24" s="68"/>
      <c r="X24" s="68"/>
      <c r="Y24" s="69">
        <f t="shared" si="5"/>
        <v>1000</v>
      </c>
      <c r="Z24" s="11"/>
    </row>
    <row r="25" spans="1:26" x14ac:dyDescent="0.3">
      <c r="A25" s="5"/>
      <c r="B25" s="6" t="s">
        <v>42</v>
      </c>
      <c r="C25" s="6" t="s">
        <v>43</v>
      </c>
      <c r="D25" s="28">
        <v>0</v>
      </c>
      <c r="E25" s="28"/>
      <c r="F25" s="28">
        <v>0</v>
      </c>
      <c r="G25" s="28" t="e">
        <f t="shared" si="0"/>
        <v>#DIV/0!</v>
      </c>
      <c r="H25" s="28">
        <v>0</v>
      </c>
      <c r="I25" s="28">
        <v>0</v>
      </c>
      <c r="J25" s="29">
        <f t="shared" si="2"/>
        <v>0</v>
      </c>
      <c r="K25" s="30"/>
      <c r="L25" s="30"/>
      <c r="M25" s="31">
        <f t="shared" si="3"/>
        <v>0</v>
      </c>
      <c r="N25" s="28"/>
      <c r="O25" s="28"/>
      <c r="P25" s="67"/>
      <c r="Q25" s="68"/>
      <c r="R25" s="68"/>
      <c r="S25" s="68">
        <f t="shared" si="4"/>
        <v>0</v>
      </c>
      <c r="T25" s="69"/>
      <c r="U25" s="68"/>
      <c r="V25" s="67"/>
      <c r="W25" s="68"/>
      <c r="X25" s="68"/>
      <c r="Y25" s="69">
        <f t="shared" si="5"/>
        <v>0</v>
      </c>
      <c r="Z25" s="11"/>
    </row>
    <row r="26" spans="1:26" x14ac:dyDescent="0.3">
      <c r="A26" s="5"/>
      <c r="B26" s="6" t="s">
        <v>44</v>
      </c>
      <c r="C26" s="6" t="s">
        <v>45</v>
      </c>
      <c r="D26" s="28">
        <v>916.5</v>
      </c>
      <c r="E26" s="28"/>
      <c r="F26" s="28">
        <v>1026.3399999999999</v>
      </c>
      <c r="G26" s="28">
        <f t="shared" si="0"/>
        <v>111.98472449536278</v>
      </c>
      <c r="H26" s="28">
        <v>2094.0700000000002</v>
      </c>
      <c r="I26" s="28">
        <f t="shared" si="1"/>
        <v>204.03277666270441</v>
      </c>
      <c r="J26" s="29">
        <f t="shared" si="2"/>
        <v>2094.0700000000002</v>
      </c>
      <c r="K26" s="30"/>
      <c r="L26" s="30"/>
      <c r="M26" s="31">
        <f t="shared" si="3"/>
        <v>2094.0700000000002</v>
      </c>
      <c r="N26" s="28"/>
      <c r="O26" s="28"/>
      <c r="P26" s="67">
        <v>1500</v>
      </c>
      <c r="Q26" s="68"/>
      <c r="R26" s="68"/>
      <c r="S26" s="68">
        <f t="shared" si="4"/>
        <v>1500</v>
      </c>
      <c r="T26" s="69"/>
      <c r="U26" s="68"/>
      <c r="V26" s="67">
        <v>1500</v>
      </c>
      <c r="W26" s="68"/>
      <c r="X26" s="68"/>
      <c r="Y26" s="69">
        <f t="shared" si="5"/>
        <v>1500</v>
      </c>
      <c r="Z26" s="11"/>
    </row>
    <row r="27" spans="1:26" x14ac:dyDescent="0.3">
      <c r="A27" s="5"/>
      <c r="B27" s="6" t="s">
        <v>46</v>
      </c>
      <c r="C27" s="6" t="s">
        <v>47</v>
      </c>
      <c r="D27" s="28">
        <f>SUM(D18:D26)</f>
        <v>7101.24</v>
      </c>
      <c r="E27" s="28"/>
      <c r="F27" s="28">
        <f>SUM(F18:F26)</f>
        <v>7461.45</v>
      </c>
      <c r="G27" s="28">
        <f t="shared" si="0"/>
        <v>105.072494381263</v>
      </c>
      <c r="H27" s="28">
        <f>SUM(H18:H26)</f>
        <v>4825.5200000000004</v>
      </c>
      <c r="I27" s="28">
        <f t="shared" si="1"/>
        <v>64.672684263782514</v>
      </c>
      <c r="J27" s="29">
        <f>SUM(J18:J26)</f>
        <v>4825.5200000000004</v>
      </c>
      <c r="K27" s="30">
        <f>SUM(K18:K26)</f>
        <v>0</v>
      </c>
      <c r="L27" s="30">
        <f>SUM(L18:L26)</f>
        <v>0</v>
      </c>
      <c r="M27" s="31">
        <f>SUM(M18:M26)</f>
        <v>4825.5200000000004</v>
      </c>
      <c r="N27" s="28"/>
      <c r="O27" s="28"/>
      <c r="P27" s="67">
        <f>SUM(P18:P26)</f>
        <v>5100</v>
      </c>
      <c r="Q27" s="68">
        <f>SUM(Q18:Q26)</f>
        <v>0</v>
      </c>
      <c r="R27" s="68">
        <f>SUM(R18:R26)</f>
        <v>0</v>
      </c>
      <c r="S27" s="68">
        <f>SUM(S18:S26)</f>
        <v>5100</v>
      </c>
      <c r="T27" s="69"/>
      <c r="U27" s="68"/>
      <c r="V27" s="67">
        <f>SUM(V18:V26)</f>
        <v>5100</v>
      </c>
      <c r="W27" s="68">
        <f>SUM(W18:W26)</f>
        <v>0</v>
      </c>
      <c r="X27" s="68">
        <f>SUM(X18:X26)</f>
        <v>0</v>
      </c>
      <c r="Y27" s="69">
        <f>SUM(Y18:Y26)</f>
        <v>5100</v>
      </c>
      <c r="Z27" s="11"/>
    </row>
    <row r="28" spans="1:26" s="38" customFormat="1" x14ac:dyDescent="0.3">
      <c r="A28" s="32"/>
      <c r="B28" s="10" t="s">
        <v>48</v>
      </c>
      <c r="C28" s="10" t="s">
        <v>49</v>
      </c>
      <c r="D28" s="33">
        <f>D27+D17</f>
        <v>7253.2199999999993</v>
      </c>
      <c r="E28" s="33"/>
      <c r="F28" s="33">
        <f>F27+F17</f>
        <v>7461.45</v>
      </c>
      <c r="G28" s="28">
        <f t="shared" si="0"/>
        <v>102.87086287193827</v>
      </c>
      <c r="H28" s="33">
        <f>H27+H17</f>
        <v>4825.5200000000004</v>
      </c>
      <c r="I28" s="28">
        <f t="shared" si="1"/>
        <v>64.672684263782514</v>
      </c>
      <c r="J28" s="34">
        <f>J27+J17</f>
        <v>4825.5200000000004</v>
      </c>
      <c r="K28" s="35">
        <f>K27+K17</f>
        <v>0</v>
      </c>
      <c r="L28" s="35">
        <f>L27+L17</f>
        <v>0</v>
      </c>
      <c r="M28" s="36">
        <f>M27+M17</f>
        <v>4825.5200000000004</v>
      </c>
      <c r="N28" s="28"/>
      <c r="O28" s="28"/>
      <c r="P28" s="70">
        <f>P27+P17</f>
        <v>5600</v>
      </c>
      <c r="Q28" s="71">
        <f>Q27+Q17</f>
        <v>0</v>
      </c>
      <c r="R28" s="71">
        <f>R27+R17</f>
        <v>0</v>
      </c>
      <c r="S28" s="71">
        <f>S27+S17</f>
        <v>5600</v>
      </c>
      <c r="T28" s="69"/>
      <c r="U28" s="71"/>
      <c r="V28" s="70">
        <f>V27+V17</f>
        <v>5600</v>
      </c>
      <c r="W28" s="71">
        <f>W27+W17</f>
        <v>0</v>
      </c>
      <c r="X28" s="71">
        <f>X27+X17</f>
        <v>0</v>
      </c>
      <c r="Y28" s="72">
        <f>Y27+Y17</f>
        <v>5600</v>
      </c>
      <c r="Z28" s="37"/>
    </row>
    <row r="29" spans="1:26" x14ac:dyDescent="0.3">
      <c r="A29" s="5"/>
      <c r="B29" s="6"/>
      <c r="C29" s="6"/>
      <c r="D29" s="28"/>
      <c r="E29" s="28"/>
      <c r="F29" s="28"/>
      <c r="G29" s="28"/>
      <c r="H29" s="28"/>
      <c r="I29" s="28">
        <v>0</v>
      </c>
      <c r="J29" s="29"/>
      <c r="K29" s="30"/>
      <c r="L29" s="30"/>
      <c r="M29" s="31"/>
      <c r="N29" s="28"/>
      <c r="O29" s="28"/>
      <c r="P29" s="67"/>
      <c r="Q29" s="68"/>
      <c r="R29" s="68"/>
      <c r="S29" s="68"/>
      <c r="T29" s="69"/>
      <c r="U29" s="68"/>
      <c r="V29" s="67"/>
      <c r="W29" s="68"/>
      <c r="X29" s="68"/>
      <c r="Y29" s="69"/>
      <c r="Z29" s="11"/>
    </row>
    <row r="30" spans="1:26" x14ac:dyDescent="0.3">
      <c r="A30" s="5"/>
      <c r="B30" s="6"/>
      <c r="C30" s="6"/>
      <c r="D30" s="28"/>
      <c r="E30" s="28"/>
      <c r="F30" s="28"/>
      <c r="G30" s="28"/>
      <c r="H30" s="28"/>
      <c r="I30" s="28">
        <v>0</v>
      </c>
      <c r="J30" s="29"/>
      <c r="K30" s="30"/>
      <c r="L30" s="30"/>
      <c r="M30" s="31"/>
      <c r="N30" s="28"/>
      <c r="O30" s="28"/>
      <c r="P30" s="67"/>
      <c r="Q30" s="68"/>
      <c r="R30" s="68"/>
      <c r="S30" s="68"/>
      <c r="T30" s="69"/>
      <c r="U30" s="68"/>
      <c r="V30" s="67"/>
      <c r="W30" s="68"/>
      <c r="X30" s="68"/>
      <c r="Y30" s="69"/>
      <c r="Z30" s="11"/>
    </row>
    <row r="31" spans="1:26" x14ac:dyDescent="0.3">
      <c r="A31" s="5"/>
      <c r="B31" s="6" t="s">
        <v>50</v>
      </c>
      <c r="C31" s="6" t="s">
        <v>51</v>
      </c>
      <c r="D31" s="28">
        <v>0</v>
      </c>
      <c r="E31" s="28"/>
      <c r="F31" s="28">
        <v>0</v>
      </c>
      <c r="G31" s="28" t="e">
        <f t="shared" si="0"/>
        <v>#DIV/0!</v>
      </c>
      <c r="H31" s="28">
        <v>10.9</v>
      </c>
      <c r="I31" s="28">
        <v>0</v>
      </c>
      <c r="J31" s="29">
        <f>H31</f>
        <v>10.9</v>
      </c>
      <c r="K31" s="30"/>
      <c r="L31" s="30"/>
      <c r="M31" s="31">
        <f>SUM(J31:L31)</f>
        <v>10.9</v>
      </c>
      <c r="N31" s="28"/>
      <c r="O31" s="28"/>
      <c r="P31" s="67">
        <v>100</v>
      </c>
      <c r="Q31" s="68"/>
      <c r="R31" s="68"/>
      <c r="S31" s="68">
        <f>SUM(P31:R31)</f>
        <v>100</v>
      </c>
      <c r="T31" s="69"/>
      <c r="U31" s="68"/>
      <c r="V31" s="67">
        <v>100</v>
      </c>
      <c r="W31" s="68"/>
      <c r="X31" s="68"/>
      <c r="Y31" s="69">
        <f>SUM(V31:X31)</f>
        <v>100</v>
      </c>
      <c r="Z31" s="11"/>
    </row>
    <row r="32" spans="1:26" x14ac:dyDescent="0.3">
      <c r="A32" s="5"/>
      <c r="B32" s="6" t="s">
        <v>52</v>
      </c>
      <c r="C32" s="6" t="s">
        <v>53</v>
      </c>
      <c r="D32" s="28">
        <v>1000</v>
      </c>
      <c r="E32" s="28"/>
      <c r="F32" s="28">
        <v>520</v>
      </c>
      <c r="G32" s="28">
        <f t="shared" si="0"/>
        <v>52</v>
      </c>
      <c r="H32" s="28">
        <v>0</v>
      </c>
      <c r="I32" s="28">
        <f t="shared" si="1"/>
        <v>0</v>
      </c>
      <c r="J32" s="29">
        <f t="shared" ref="J32:J61" si="6">H32</f>
        <v>0</v>
      </c>
      <c r="K32" s="30"/>
      <c r="L32" s="30"/>
      <c r="M32" s="31">
        <f t="shared" ref="M32:M62" si="7">SUM(J32:L32)</f>
        <v>0</v>
      </c>
      <c r="N32" s="28"/>
      <c r="O32" s="28"/>
      <c r="P32" s="67"/>
      <c r="Q32" s="68"/>
      <c r="R32" s="68"/>
      <c r="S32" s="68">
        <f t="shared" ref="S32:S62" si="8">SUM(P32:R32)</f>
        <v>0</v>
      </c>
      <c r="T32" s="69"/>
      <c r="U32" s="68"/>
      <c r="V32" s="67"/>
      <c r="W32" s="68"/>
      <c r="X32" s="68"/>
      <c r="Y32" s="69">
        <f t="shared" ref="Y32:Y62" si="9">SUM(V32:X32)</f>
        <v>0</v>
      </c>
      <c r="Z32" s="11"/>
    </row>
    <row r="33" spans="1:26" x14ac:dyDescent="0.3">
      <c r="A33" s="5"/>
      <c r="B33" s="6" t="s">
        <v>54</v>
      </c>
      <c r="C33" s="6" t="s">
        <v>55</v>
      </c>
      <c r="D33" s="28">
        <v>969.45</v>
      </c>
      <c r="E33" s="28"/>
      <c r="F33" s="28">
        <v>1105.79</v>
      </c>
      <c r="G33" s="28">
        <f t="shared" si="0"/>
        <v>114.06364433441641</v>
      </c>
      <c r="H33" s="28">
        <v>201.84</v>
      </c>
      <c r="I33" s="28">
        <f t="shared" si="1"/>
        <v>18.253013682525616</v>
      </c>
      <c r="J33" s="29">
        <f t="shared" si="6"/>
        <v>201.84</v>
      </c>
      <c r="K33" s="30"/>
      <c r="L33" s="30"/>
      <c r="M33" s="31">
        <f t="shared" si="7"/>
        <v>201.84</v>
      </c>
      <c r="N33" s="28"/>
      <c r="O33" s="28"/>
      <c r="P33" s="67">
        <v>200</v>
      </c>
      <c r="Q33" s="68"/>
      <c r="R33" s="68"/>
      <c r="S33" s="68">
        <f t="shared" si="8"/>
        <v>200</v>
      </c>
      <c r="T33" s="69"/>
      <c r="U33" s="68"/>
      <c r="V33" s="67">
        <v>200</v>
      </c>
      <c r="W33" s="68"/>
      <c r="X33" s="68"/>
      <c r="Y33" s="69">
        <f t="shared" si="9"/>
        <v>200</v>
      </c>
      <c r="Z33" s="11"/>
    </row>
    <row r="34" spans="1:26" x14ac:dyDescent="0.3">
      <c r="A34" s="5"/>
      <c r="B34" s="6" t="s">
        <v>56</v>
      </c>
      <c r="C34" s="6" t="s">
        <v>57</v>
      </c>
      <c r="D34" s="28">
        <v>249.2</v>
      </c>
      <c r="E34" s="28"/>
      <c r="F34" s="28">
        <v>477.69</v>
      </c>
      <c r="G34" s="28">
        <f t="shared" si="0"/>
        <v>191.68940609951846</v>
      </c>
      <c r="H34" s="28">
        <v>75.34</v>
      </c>
      <c r="I34" s="28">
        <f t="shared" si="1"/>
        <v>15.771734807092466</v>
      </c>
      <c r="J34" s="29">
        <f t="shared" si="6"/>
        <v>75.34</v>
      </c>
      <c r="K34" s="30"/>
      <c r="L34" s="30"/>
      <c r="M34" s="31">
        <f t="shared" si="7"/>
        <v>75.34</v>
      </c>
      <c r="N34" s="28"/>
      <c r="O34" s="28"/>
      <c r="P34" s="67">
        <v>0</v>
      </c>
      <c r="Q34" s="68"/>
      <c r="R34" s="68"/>
      <c r="S34" s="68">
        <f t="shared" si="8"/>
        <v>0</v>
      </c>
      <c r="T34" s="69"/>
      <c r="U34" s="68"/>
      <c r="V34" s="67">
        <v>0</v>
      </c>
      <c r="W34" s="68"/>
      <c r="X34" s="68"/>
      <c r="Y34" s="69">
        <f t="shared" si="9"/>
        <v>0</v>
      </c>
      <c r="Z34" s="11"/>
    </row>
    <row r="35" spans="1:26" x14ac:dyDescent="0.3">
      <c r="A35" s="5"/>
      <c r="B35" s="6" t="s">
        <v>58</v>
      </c>
      <c r="C35" s="6" t="s">
        <v>59</v>
      </c>
      <c r="D35" s="28">
        <v>0</v>
      </c>
      <c r="E35" s="28"/>
      <c r="F35" s="28">
        <v>0</v>
      </c>
      <c r="G35" s="28" t="e">
        <f t="shared" si="0"/>
        <v>#DIV/0!</v>
      </c>
      <c r="H35" s="28">
        <v>0</v>
      </c>
      <c r="I35" s="28" t="e">
        <f t="shared" si="1"/>
        <v>#DIV/0!</v>
      </c>
      <c r="J35" s="29">
        <f t="shared" si="6"/>
        <v>0</v>
      </c>
      <c r="K35" s="30"/>
      <c r="L35" s="30"/>
      <c r="M35" s="31">
        <f t="shared" si="7"/>
        <v>0</v>
      </c>
      <c r="N35" s="28"/>
      <c r="O35" s="28"/>
      <c r="P35" s="67"/>
      <c r="Q35" s="68"/>
      <c r="R35" s="68"/>
      <c r="S35" s="68">
        <f t="shared" si="8"/>
        <v>0</v>
      </c>
      <c r="T35" s="69"/>
      <c r="U35" s="68"/>
      <c r="V35" s="67"/>
      <c r="W35" s="68"/>
      <c r="X35" s="68"/>
      <c r="Y35" s="69">
        <f t="shared" si="9"/>
        <v>0</v>
      </c>
      <c r="Z35" s="11"/>
    </row>
    <row r="36" spans="1:26" x14ac:dyDescent="0.3">
      <c r="A36" s="5"/>
      <c r="B36" s="6" t="s">
        <v>60</v>
      </c>
      <c r="C36" s="6" t="s">
        <v>61</v>
      </c>
      <c r="D36" s="28"/>
      <c r="E36" s="28"/>
      <c r="F36" s="28">
        <v>423.5</v>
      </c>
      <c r="G36" s="28" t="e">
        <f t="shared" si="0"/>
        <v>#DIV/0!</v>
      </c>
      <c r="H36" s="28">
        <v>0</v>
      </c>
      <c r="I36" s="28">
        <f t="shared" si="1"/>
        <v>0</v>
      </c>
      <c r="J36" s="29">
        <f t="shared" si="6"/>
        <v>0</v>
      </c>
      <c r="K36" s="30"/>
      <c r="L36" s="30"/>
      <c r="M36" s="31">
        <f t="shared" si="7"/>
        <v>0</v>
      </c>
      <c r="N36" s="28"/>
      <c r="O36" s="28"/>
      <c r="P36" s="67">
        <v>0</v>
      </c>
      <c r="Q36" s="68"/>
      <c r="R36" s="68"/>
      <c r="S36" s="68">
        <f t="shared" si="8"/>
        <v>0</v>
      </c>
      <c r="T36" s="69"/>
      <c r="U36" s="68"/>
      <c r="V36" s="67">
        <v>0</v>
      </c>
      <c r="W36" s="68"/>
      <c r="X36" s="68"/>
      <c r="Y36" s="69">
        <f t="shared" si="9"/>
        <v>0</v>
      </c>
      <c r="Z36" s="11"/>
    </row>
    <row r="37" spans="1:26" x14ac:dyDescent="0.3">
      <c r="A37" s="5"/>
      <c r="B37" s="6" t="s">
        <v>62</v>
      </c>
      <c r="C37" s="6" t="s">
        <v>63</v>
      </c>
      <c r="D37" s="28">
        <v>4433.6099999999997</v>
      </c>
      <c r="E37" s="28"/>
      <c r="F37" s="28">
        <v>3513.6</v>
      </c>
      <c r="G37" s="28">
        <f t="shared" si="0"/>
        <v>79.249189712220968</v>
      </c>
      <c r="H37" s="28">
        <v>28838.12</v>
      </c>
      <c r="I37" s="28">
        <f t="shared" si="1"/>
        <v>820.75705828779599</v>
      </c>
      <c r="J37" s="29">
        <v>0</v>
      </c>
      <c r="K37" s="30"/>
      <c r="L37" s="30">
        <v>28838</v>
      </c>
      <c r="M37" s="31">
        <f t="shared" si="7"/>
        <v>28838</v>
      </c>
      <c r="N37" s="28"/>
      <c r="O37" s="28"/>
      <c r="P37" s="67"/>
      <c r="Q37" s="68"/>
      <c r="R37" s="68">
        <f>10000+10000</f>
        <v>20000</v>
      </c>
      <c r="S37" s="68">
        <f t="shared" si="8"/>
        <v>20000</v>
      </c>
      <c r="T37" s="69"/>
      <c r="U37" s="68"/>
      <c r="V37" s="67"/>
      <c r="W37" s="68"/>
      <c r="X37" s="68">
        <f>10000+10000</f>
        <v>20000</v>
      </c>
      <c r="Y37" s="69">
        <f t="shared" si="9"/>
        <v>20000</v>
      </c>
      <c r="Z37" s="11"/>
    </row>
    <row r="38" spans="1:26" x14ac:dyDescent="0.3">
      <c r="A38" s="5"/>
      <c r="B38" s="6" t="s">
        <v>64</v>
      </c>
      <c r="C38" s="6" t="s">
        <v>65</v>
      </c>
      <c r="D38" s="28">
        <v>0</v>
      </c>
      <c r="E38" s="28"/>
      <c r="F38" s="28">
        <v>0</v>
      </c>
      <c r="G38" s="28" t="e">
        <f t="shared" si="0"/>
        <v>#DIV/0!</v>
      </c>
      <c r="H38" s="28">
        <v>0</v>
      </c>
      <c r="I38" s="28" t="e">
        <f t="shared" si="1"/>
        <v>#DIV/0!</v>
      </c>
      <c r="J38" s="29">
        <f t="shared" si="6"/>
        <v>0</v>
      </c>
      <c r="K38" s="30"/>
      <c r="L38" s="30"/>
      <c r="M38" s="31">
        <f t="shared" si="7"/>
        <v>0</v>
      </c>
      <c r="N38" s="28"/>
      <c r="O38" s="28"/>
      <c r="P38" s="67">
        <v>0</v>
      </c>
      <c r="Q38" s="68"/>
      <c r="R38" s="68"/>
      <c r="S38" s="68">
        <f t="shared" si="8"/>
        <v>0</v>
      </c>
      <c r="T38" s="69"/>
      <c r="U38" s="68"/>
      <c r="V38" s="67">
        <v>0</v>
      </c>
      <c r="W38" s="68"/>
      <c r="X38" s="68"/>
      <c r="Y38" s="69">
        <f t="shared" si="9"/>
        <v>0</v>
      </c>
      <c r="Z38" s="11"/>
    </row>
    <row r="39" spans="1:26" x14ac:dyDescent="0.3">
      <c r="A39" s="5"/>
      <c r="B39" s="6" t="s">
        <v>66</v>
      </c>
      <c r="C39" s="6" t="s">
        <v>67</v>
      </c>
      <c r="D39" s="28">
        <v>0</v>
      </c>
      <c r="E39" s="28"/>
      <c r="F39" s="28">
        <v>0</v>
      </c>
      <c r="G39" s="28" t="e">
        <f t="shared" si="0"/>
        <v>#DIV/0!</v>
      </c>
      <c r="H39" s="28">
        <v>0</v>
      </c>
      <c r="I39" s="28" t="e">
        <f t="shared" si="1"/>
        <v>#DIV/0!</v>
      </c>
      <c r="J39" s="29">
        <f t="shared" si="6"/>
        <v>0</v>
      </c>
      <c r="K39" s="30"/>
      <c r="L39" s="30"/>
      <c r="M39" s="31">
        <f t="shared" si="7"/>
        <v>0</v>
      </c>
      <c r="N39" s="28"/>
      <c r="O39" s="28"/>
      <c r="P39" s="67"/>
      <c r="Q39" s="68"/>
      <c r="R39" s="68"/>
      <c r="S39" s="68">
        <f t="shared" si="8"/>
        <v>0</v>
      </c>
      <c r="T39" s="69"/>
      <c r="U39" s="68"/>
      <c r="V39" s="67"/>
      <c r="W39" s="68"/>
      <c r="X39" s="68"/>
      <c r="Y39" s="69">
        <f t="shared" si="9"/>
        <v>0</v>
      </c>
      <c r="Z39" s="11"/>
    </row>
    <row r="40" spans="1:26" x14ac:dyDescent="0.3">
      <c r="A40" s="5"/>
      <c r="B40" s="6" t="s">
        <v>68</v>
      </c>
      <c r="C40" s="6" t="s">
        <v>69</v>
      </c>
      <c r="D40" s="28">
        <v>3991.99</v>
      </c>
      <c r="E40" s="28"/>
      <c r="F40" s="28">
        <v>4309.74</v>
      </c>
      <c r="G40" s="28">
        <f t="shared" si="0"/>
        <v>107.95968927777876</v>
      </c>
      <c r="H40" s="28">
        <v>4222.8</v>
      </c>
      <c r="I40" s="28">
        <f t="shared" si="1"/>
        <v>97.982708933717589</v>
      </c>
      <c r="J40" s="29">
        <v>0</v>
      </c>
      <c r="K40" s="30">
        <v>4223</v>
      </c>
      <c r="L40" s="30"/>
      <c r="M40" s="31">
        <f t="shared" si="7"/>
        <v>4223</v>
      </c>
      <c r="N40" s="28"/>
      <c r="O40" s="28"/>
      <c r="P40" s="67"/>
      <c r="Q40" s="68">
        <v>4500</v>
      </c>
      <c r="R40" s="68"/>
      <c r="S40" s="68">
        <f t="shared" si="8"/>
        <v>4500</v>
      </c>
      <c r="T40" s="69"/>
      <c r="U40" s="68"/>
      <c r="V40" s="67"/>
      <c r="W40" s="68">
        <v>4500</v>
      </c>
      <c r="X40" s="68"/>
      <c r="Y40" s="69">
        <f t="shared" si="9"/>
        <v>4500</v>
      </c>
      <c r="Z40" s="11"/>
    </row>
    <row r="41" spans="1:26" x14ac:dyDescent="0.3">
      <c r="A41" s="5"/>
      <c r="B41" s="6" t="s">
        <v>70</v>
      </c>
      <c r="C41" s="6" t="s">
        <v>71</v>
      </c>
      <c r="D41" s="28">
        <v>0</v>
      </c>
      <c r="E41" s="28"/>
      <c r="F41" s="28">
        <v>0</v>
      </c>
      <c r="G41" s="28" t="e">
        <f t="shared" si="0"/>
        <v>#DIV/0!</v>
      </c>
      <c r="H41" s="28">
        <v>0</v>
      </c>
      <c r="I41" s="28" t="e">
        <f t="shared" si="1"/>
        <v>#DIV/0!</v>
      </c>
      <c r="J41" s="29">
        <f t="shared" si="6"/>
        <v>0</v>
      </c>
      <c r="K41" s="30"/>
      <c r="L41" s="30"/>
      <c r="M41" s="31">
        <f t="shared" si="7"/>
        <v>0</v>
      </c>
      <c r="N41" s="28"/>
      <c r="O41" s="28"/>
      <c r="P41" s="67"/>
      <c r="Q41" s="68"/>
      <c r="R41" s="68"/>
      <c r="S41" s="68">
        <f t="shared" si="8"/>
        <v>0</v>
      </c>
      <c r="T41" s="69"/>
      <c r="U41" s="68"/>
      <c r="V41" s="67"/>
      <c r="W41" s="68"/>
      <c r="X41" s="68"/>
      <c r="Y41" s="69">
        <f t="shared" si="9"/>
        <v>0</v>
      </c>
      <c r="Z41" s="11"/>
    </row>
    <row r="42" spans="1:26" x14ac:dyDescent="0.3">
      <c r="A42" s="5"/>
      <c r="B42" s="6" t="s">
        <v>72</v>
      </c>
      <c r="C42" s="6" t="s">
        <v>73</v>
      </c>
      <c r="D42" s="28">
        <v>0</v>
      </c>
      <c r="E42" s="28"/>
      <c r="F42" s="28">
        <v>0</v>
      </c>
      <c r="G42" s="28" t="e">
        <f t="shared" si="0"/>
        <v>#DIV/0!</v>
      </c>
      <c r="H42" s="28">
        <v>2194.15</v>
      </c>
      <c r="I42" s="28" t="e">
        <f t="shared" si="1"/>
        <v>#DIV/0!</v>
      </c>
      <c r="J42" s="29">
        <f t="shared" si="6"/>
        <v>2194.15</v>
      </c>
      <c r="K42" s="30"/>
      <c r="L42" s="30"/>
      <c r="M42" s="31">
        <f t="shared" si="7"/>
        <v>2194.15</v>
      </c>
      <c r="N42" s="28"/>
      <c r="O42" s="28"/>
      <c r="P42" s="67"/>
      <c r="Q42" s="68"/>
      <c r="R42" s="68"/>
      <c r="S42" s="68">
        <f t="shared" si="8"/>
        <v>0</v>
      </c>
      <c r="T42" s="69"/>
      <c r="U42" s="68"/>
      <c r="V42" s="67"/>
      <c r="W42" s="68"/>
      <c r="X42" s="68"/>
      <c r="Y42" s="69">
        <f t="shared" si="9"/>
        <v>0</v>
      </c>
      <c r="Z42" s="11"/>
    </row>
    <row r="43" spans="1:26" x14ac:dyDescent="0.3">
      <c r="A43" s="5"/>
      <c r="B43" s="6" t="s">
        <v>74</v>
      </c>
      <c r="C43" s="6" t="s">
        <v>75</v>
      </c>
      <c r="D43" s="28">
        <v>3729.36</v>
      </c>
      <c r="E43" s="28"/>
      <c r="F43" s="28">
        <v>2269.62</v>
      </c>
      <c r="G43" s="28">
        <f t="shared" si="0"/>
        <v>60.858163330973674</v>
      </c>
      <c r="H43" s="28">
        <v>0</v>
      </c>
      <c r="I43" s="28">
        <f t="shared" si="1"/>
        <v>0</v>
      </c>
      <c r="J43" s="29">
        <f t="shared" si="6"/>
        <v>0</v>
      </c>
      <c r="K43" s="30">
        <v>0</v>
      </c>
      <c r="L43" s="30"/>
      <c r="M43" s="31">
        <f t="shared" si="7"/>
        <v>0</v>
      </c>
      <c r="N43" s="28"/>
      <c r="O43" s="28"/>
      <c r="P43" s="67"/>
      <c r="Q43" s="68">
        <v>0</v>
      </c>
      <c r="R43" s="68"/>
      <c r="S43" s="68">
        <f t="shared" si="8"/>
        <v>0</v>
      </c>
      <c r="T43" s="69"/>
      <c r="U43" s="68"/>
      <c r="V43" s="67"/>
      <c r="W43" s="68">
        <v>0</v>
      </c>
      <c r="X43" s="68"/>
      <c r="Y43" s="69">
        <f t="shared" si="9"/>
        <v>0</v>
      </c>
      <c r="Z43" s="11"/>
    </row>
    <row r="44" spans="1:26" x14ac:dyDescent="0.3">
      <c r="A44" s="5"/>
      <c r="B44" s="6" t="s">
        <v>76</v>
      </c>
      <c r="C44" s="6" t="s">
        <v>77</v>
      </c>
      <c r="D44" s="28"/>
      <c r="E44" s="28"/>
      <c r="F44" s="28"/>
      <c r="G44" s="28" t="e">
        <f t="shared" si="0"/>
        <v>#DIV/0!</v>
      </c>
      <c r="H44" s="28"/>
      <c r="I44" s="28" t="e">
        <f t="shared" si="1"/>
        <v>#DIV/0!</v>
      </c>
      <c r="J44" s="29">
        <f t="shared" si="6"/>
        <v>0</v>
      </c>
      <c r="K44" s="30">
        <v>0</v>
      </c>
      <c r="L44" s="30"/>
      <c r="M44" s="31">
        <f t="shared" si="7"/>
        <v>0</v>
      </c>
      <c r="N44" s="28"/>
      <c r="O44" s="28"/>
      <c r="P44" s="67"/>
      <c r="Q44" s="68">
        <v>0</v>
      </c>
      <c r="R44" s="68"/>
      <c r="S44" s="68">
        <f t="shared" si="8"/>
        <v>0</v>
      </c>
      <c r="T44" s="69"/>
      <c r="U44" s="68"/>
      <c r="V44" s="67"/>
      <c r="W44" s="68">
        <v>0</v>
      </c>
      <c r="X44" s="68"/>
      <c r="Y44" s="69">
        <f t="shared" si="9"/>
        <v>0</v>
      </c>
      <c r="Z44" s="11"/>
    </row>
    <row r="45" spans="1:26" x14ac:dyDescent="0.3">
      <c r="A45" s="5"/>
      <c r="B45" s="6" t="s">
        <v>78</v>
      </c>
      <c r="C45" s="6" t="s">
        <v>79</v>
      </c>
      <c r="D45" s="28">
        <v>2139.2800000000002</v>
      </c>
      <c r="E45" s="28"/>
      <c r="F45" s="28">
        <v>2666.58</v>
      </c>
      <c r="G45" s="28">
        <f t="shared" si="0"/>
        <v>124.6484798623836</v>
      </c>
      <c r="H45" s="28">
        <v>1493.88</v>
      </c>
      <c r="I45" s="28">
        <f t="shared" si="1"/>
        <v>56.022320725423576</v>
      </c>
      <c r="J45" s="29">
        <v>0</v>
      </c>
      <c r="K45" s="30"/>
      <c r="L45" s="30">
        <v>1494</v>
      </c>
      <c r="M45" s="31">
        <f t="shared" si="7"/>
        <v>1494</v>
      </c>
      <c r="N45" s="28"/>
      <c r="O45" s="28"/>
      <c r="P45" s="67"/>
      <c r="Q45" s="68"/>
      <c r="R45" s="68">
        <v>2000</v>
      </c>
      <c r="S45" s="68">
        <f t="shared" si="8"/>
        <v>2000</v>
      </c>
      <c r="T45" s="69"/>
      <c r="U45" s="68"/>
      <c r="V45" s="67"/>
      <c r="W45" s="68"/>
      <c r="X45" s="68">
        <v>2000</v>
      </c>
      <c r="Y45" s="69">
        <f t="shared" si="9"/>
        <v>2000</v>
      </c>
      <c r="Z45" s="11"/>
    </row>
    <row r="46" spans="1:26" x14ac:dyDescent="0.3">
      <c r="A46" s="5"/>
      <c r="B46" s="6" t="s">
        <v>80</v>
      </c>
      <c r="C46" s="6" t="s">
        <v>81</v>
      </c>
      <c r="D46" s="28">
        <v>900</v>
      </c>
      <c r="E46" s="28"/>
      <c r="F46" s="28">
        <v>0</v>
      </c>
      <c r="G46" s="28">
        <f t="shared" si="0"/>
        <v>0</v>
      </c>
      <c r="H46" s="28">
        <v>0</v>
      </c>
      <c r="I46" s="28" t="e">
        <f t="shared" si="1"/>
        <v>#DIV/0!</v>
      </c>
      <c r="J46" s="29">
        <f t="shared" si="6"/>
        <v>0</v>
      </c>
      <c r="K46" s="30"/>
      <c r="L46" s="30"/>
      <c r="M46" s="31">
        <f t="shared" si="7"/>
        <v>0</v>
      </c>
      <c r="N46" s="28"/>
      <c r="O46" s="28"/>
      <c r="P46" s="67"/>
      <c r="Q46" s="68"/>
      <c r="R46" s="68"/>
      <c r="S46" s="68">
        <f t="shared" si="8"/>
        <v>0</v>
      </c>
      <c r="T46" s="69"/>
      <c r="U46" s="68"/>
      <c r="V46" s="67"/>
      <c r="W46" s="68"/>
      <c r="X46" s="68"/>
      <c r="Y46" s="69">
        <f t="shared" si="9"/>
        <v>0</v>
      </c>
      <c r="Z46" s="11"/>
    </row>
    <row r="47" spans="1:26" x14ac:dyDescent="0.3">
      <c r="A47" s="5"/>
      <c r="B47" s="6" t="s">
        <v>82</v>
      </c>
      <c r="C47" s="6" t="s">
        <v>83</v>
      </c>
      <c r="D47" s="28"/>
      <c r="E47" s="28"/>
      <c r="F47" s="28"/>
      <c r="G47" s="28" t="e">
        <f t="shared" si="0"/>
        <v>#DIV/0!</v>
      </c>
      <c r="H47" s="28">
        <v>7000</v>
      </c>
      <c r="I47" s="28" t="e">
        <f t="shared" si="1"/>
        <v>#DIV/0!</v>
      </c>
      <c r="J47" s="29">
        <f t="shared" si="6"/>
        <v>7000</v>
      </c>
      <c r="K47" s="30"/>
      <c r="L47" s="30"/>
      <c r="M47" s="31">
        <f t="shared" si="7"/>
        <v>7000</v>
      </c>
      <c r="N47" s="28"/>
      <c r="O47" s="28"/>
      <c r="P47" s="67">
        <v>7000</v>
      </c>
      <c r="Q47" s="68"/>
      <c r="R47" s="68"/>
      <c r="S47" s="68">
        <f t="shared" si="8"/>
        <v>7000</v>
      </c>
      <c r="T47" s="69"/>
      <c r="U47" s="68"/>
      <c r="V47" s="67">
        <v>7000</v>
      </c>
      <c r="W47" s="68"/>
      <c r="X47" s="68"/>
      <c r="Y47" s="69">
        <f t="shared" si="9"/>
        <v>7000</v>
      </c>
      <c r="Z47" s="11"/>
    </row>
    <row r="48" spans="1:26" x14ac:dyDescent="0.3">
      <c r="A48" s="5"/>
      <c r="B48" s="6" t="s">
        <v>84</v>
      </c>
      <c r="C48" s="6" t="s">
        <v>85</v>
      </c>
      <c r="D48" s="28">
        <v>1078.1300000000001</v>
      </c>
      <c r="E48" s="28"/>
      <c r="F48" s="28">
        <v>853.3</v>
      </c>
      <c r="G48" s="28">
        <f t="shared" si="0"/>
        <v>79.146299611364114</v>
      </c>
      <c r="H48" s="28">
        <v>3671</v>
      </c>
      <c r="I48" s="28">
        <f t="shared" si="1"/>
        <v>430.21211766084616</v>
      </c>
      <c r="J48" s="29">
        <f t="shared" si="6"/>
        <v>3671</v>
      </c>
      <c r="K48" s="30"/>
      <c r="L48" s="30"/>
      <c r="M48" s="31">
        <f t="shared" si="7"/>
        <v>3671</v>
      </c>
      <c r="N48" s="28"/>
      <c r="O48" s="28"/>
      <c r="P48" s="67">
        <v>2000</v>
      </c>
      <c r="Q48" s="68"/>
      <c r="R48" s="68"/>
      <c r="S48" s="68">
        <f t="shared" si="8"/>
        <v>2000</v>
      </c>
      <c r="T48" s="69"/>
      <c r="U48" s="68"/>
      <c r="V48" s="67">
        <v>2000</v>
      </c>
      <c r="W48" s="68"/>
      <c r="X48" s="68"/>
      <c r="Y48" s="69">
        <f t="shared" si="9"/>
        <v>2000</v>
      </c>
      <c r="Z48" s="11"/>
    </row>
    <row r="49" spans="1:26" x14ac:dyDescent="0.3">
      <c r="A49" s="5"/>
      <c r="B49" s="6" t="s">
        <v>86</v>
      </c>
      <c r="C49" s="6" t="s">
        <v>87</v>
      </c>
      <c r="D49" s="28">
        <v>1514</v>
      </c>
      <c r="E49" s="28"/>
      <c r="F49" s="28">
        <v>300</v>
      </c>
      <c r="G49" s="28">
        <f t="shared" si="0"/>
        <v>19.815059445178335</v>
      </c>
      <c r="H49" s="28">
        <v>0</v>
      </c>
      <c r="I49" s="28">
        <f t="shared" si="1"/>
        <v>0</v>
      </c>
      <c r="J49" s="29">
        <f t="shared" si="6"/>
        <v>0</v>
      </c>
      <c r="K49" s="30"/>
      <c r="L49" s="30"/>
      <c r="M49" s="31">
        <f t="shared" si="7"/>
        <v>0</v>
      </c>
      <c r="N49" s="28"/>
      <c r="O49" s="28"/>
      <c r="P49" s="67">
        <v>500</v>
      </c>
      <c r="Q49" s="68"/>
      <c r="R49" s="68"/>
      <c r="S49" s="68">
        <f t="shared" si="8"/>
        <v>500</v>
      </c>
      <c r="T49" s="69"/>
      <c r="U49" s="68"/>
      <c r="V49" s="67">
        <v>500</v>
      </c>
      <c r="W49" s="68"/>
      <c r="X49" s="68"/>
      <c r="Y49" s="69">
        <f t="shared" si="9"/>
        <v>500</v>
      </c>
      <c r="Z49" s="11"/>
    </row>
    <row r="50" spans="1:26" x14ac:dyDescent="0.3">
      <c r="A50" s="5"/>
      <c r="B50" s="6" t="s">
        <v>88</v>
      </c>
      <c r="C50" s="6" t="s">
        <v>89</v>
      </c>
      <c r="D50" s="28">
        <v>883.14</v>
      </c>
      <c r="E50" s="28"/>
      <c r="F50" s="28">
        <v>774.47</v>
      </c>
      <c r="G50" s="28">
        <f t="shared" si="0"/>
        <v>87.695042688588444</v>
      </c>
      <c r="H50" s="28">
        <v>791.76</v>
      </c>
      <c r="I50" s="28">
        <f t="shared" si="1"/>
        <v>102.23249448009607</v>
      </c>
      <c r="J50" s="29">
        <f t="shared" si="6"/>
        <v>791.76</v>
      </c>
      <c r="K50" s="30"/>
      <c r="L50" s="30"/>
      <c r="M50" s="31">
        <f t="shared" si="7"/>
        <v>791.76</v>
      </c>
      <c r="N50" s="28"/>
      <c r="O50" s="28"/>
      <c r="P50" s="67">
        <v>800</v>
      </c>
      <c r="Q50" s="68"/>
      <c r="R50" s="68"/>
      <c r="S50" s="68">
        <f t="shared" si="8"/>
        <v>800</v>
      </c>
      <c r="T50" s="69"/>
      <c r="U50" s="68"/>
      <c r="V50" s="67">
        <v>800</v>
      </c>
      <c r="W50" s="68"/>
      <c r="X50" s="68"/>
      <c r="Y50" s="69">
        <f t="shared" si="9"/>
        <v>800</v>
      </c>
      <c r="Z50" s="11"/>
    </row>
    <row r="51" spans="1:26" x14ac:dyDescent="0.3">
      <c r="A51" s="5"/>
      <c r="B51" s="6" t="s">
        <v>90</v>
      </c>
      <c r="C51" s="6" t="s">
        <v>91</v>
      </c>
      <c r="D51" s="28">
        <v>615.4</v>
      </c>
      <c r="E51" s="28"/>
      <c r="F51" s="28">
        <v>958.96</v>
      </c>
      <c r="G51" s="28">
        <f t="shared" si="0"/>
        <v>155.82710432239193</v>
      </c>
      <c r="H51" s="28">
        <v>299.14999999999998</v>
      </c>
      <c r="I51" s="28">
        <f t="shared" si="1"/>
        <v>31.195253190956866</v>
      </c>
      <c r="J51" s="29">
        <f t="shared" si="6"/>
        <v>299.14999999999998</v>
      </c>
      <c r="K51" s="30"/>
      <c r="L51" s="30"/>
      <c r="M51" s="31">
        <f t="shared" si="7"/>
        <v>299.14999999999998</v>
      </c>
      <c r="N51" s="28"/>
      <c r="O51" s="28"/>
      <c r="P51" s="67">
        <v>300</v>
      </c>
      <c r="Q51" s="68"/>
      <c r="R51" s="68"/>
      <c r="S51" s="68">
        <f t="shared" si="8"/>
        <v>300</v>
      </c>
      <c r="T51" s="69"/>
      <c r="U51" s="68"/>
      <c r="V51" s="67">
        <v>300</v>
      </c>
      <c r="W51" s="68"/>
      <c r="X51" s="68"/>
      <c r="Y51" s="69">
        <f t="shared" si="9"/>
        <v>300</v>
      </c>
      <c r="Z51" s="11"/>
    </row>
    <row r="52" spans="1:26" x14ac:dyDescent="0.3">
      <c r="A52" s="5"/>
      <c r="B52" s="6" t="s">
        <v>92</v>
      </c>
      <c r="C52" s="6" t="s">
        <v>93</v>
      </c>
      <c r="D52" s="28">
        <v>2240.63</v>
      </c>
      <c r="E52" s="28"/>
      <c r="F52" s="28">
        <v>0</v>
      </c>
      <c r="G52" s="28">
        <f t="shared" si="0"/>
        <v>0</v>
      </c>
      <c r="H52" s="28">
        <v>0</v>
      </c>
      <c r="I52" s="28" t="e">
        <f t="shared" si="1"/>
        <v>#DIV/0!</v>
      </c>
      <c r="J52" s="29">
        <f t="shared" si="6"/>
        <v>0</v>
      </c>
      <c r="K52" s="30">
        <v>0</v>
      </c>
      <c r="L52" s="30"/>
      <c r="M52" s="31">
        <f t="shared" si="7"/>
        <v>0</v>
      </c>
      <c r="N52" s="28"/>
      <c r="O52" s="28"/>
      <c r="P52" s="67"/>
      <c r="Q52" s="68">
        <v>0</v>
      </c>
      <c r="R52" s="68"/>
      <c r="S52" s="68">
        <f t="shared" si="8"/>
        <v>0</v>
      </c>
      <c r="T52" s="69"/>
      <c r="U52" s="68"/>
      <c r="V52" s="67"/>
      <c r="W52" s="68">
        <v>0</v>
      </c>
      <c r="X52" s="68"/>
      <c r="Y52" s="69">
        <f t="shared" si="9"/>
        <v>0</v>
      </c>
      <c r="Z52" s="11"/>
    </row>
    <row r="53" spans="1:26" x14ac:dyDescent="0.3">
      <c r="A53" s="5"/>
      <c r="B53" s="6" t="s">
        <v>94</v>
      </c>
      <c r="C53" s="6" t="s">
        <v>95</v>
      </c>
      <c r="D53" s="28">
        <v>13275.52</v>
      </c>
      <c r="E53" s="28"/>
      <c r="F53" s="28">
        <v>623.5</v>
      </c>
      <c r="G53" s="28">
        <f t="shared" si="0"/>
        <v>4.6966145205611527</v>
      </c>
      <c r="H53" s="28">
        <v>0</v>
      </c>
      <c r="I53" s="28">
        <f t="shared" si="1"/>
        <v>0</v>
      </c>
      <c r="J53" s="29">
        <f t="shared" si="6"/>
        <v>0</v>
      </c>
      <c r="K53" s="30"/>
      <c r="L53" s="30"/>
      <c r="M53" s="31">
        <f t="shared" si="7"/>
        <v>0</v>
      </c>
      <c r="N53" s="28"/>
      <c r="O53" s="28"/>
      <c r="P53" s="67"/>
      <c r="Q53" s="68"/>
      <c r="R53" s="68"/>
      <c r="S53" s="68">
        <f t="shared" si="8"/>
        <v>0</v>
      </c>
      <c r="T53" s="69"/>
      <c r="U53" s="68"/>
      <c r="V53" s="67"/>
      <c r="W53" s="68"/>
      <c r="X53" s="68"/>
      <c r="Y53" s="69">
        <f t="shared" si="9"/>
        <v>0</v>
      </c>
      <c r="Z53" s="11"/>
    </row>
    <row r="54" spans="1:26" x14ac:dyDescent="0.3">
      <c r="A54" s="5"/>
      <c r="B54" s="6" t="s">
        <v>96</v>
      </c>
      <c r="C54" s="6" t="s">
        <v>97</v>
      </c>
      <c r="D54" s="28">
        <v>2141.48</v>
      </c>
      <c r="E54" s="28"/>
      <c r="F54" s="28">
        <v>2251.4499999999998</v>
      </c>
      <c r="G54" s="28">
        <f t="shared" si="0"/>
        <v>105.13523357677866</v>
      </c>
      <c r="H54" s="28">
        <v>1818.76</v>
      </c>
      <c r="I54" s="28">
        <f t="shared" si="1"/>
        <v>80.781718448111221</v>
      </c>
      <c r="J54" s="29">
        <f t="shared" si="6"/>
        <v>1818.76</v>
      </c>
      <c r="K54" s="30"/>
      <c r="L54" s="30"/>
      <c r="M54" s="31">
        <f t="shared" si="7"/>
        <v>1818.76</v>
      </c>
      <c r="N54" s="28"/>
      <c r="O54" s="28"/>
      <c r="P54" s="67">
        <v>2000</v>
      </c>
      <c r="Q54" s="68"/>
      <c r="R54" s="68"/>
      <c r="S54" s="68">
        <f t="shared" si="8"/>
        <v>2000</v>
      </c>
      <c r="T54" s="69"/>
      <c r="U54" s="68"/>
      <c r="V54" s="67">
        <v>2000</v>
      </c>
      <c r="W54" s="68"/>
      <c r="X54" s="68"/>
      <c r="Y54" s="69">
        <f t="shared" si="9"/>
        <v>2000</v>
      </c>
      <c r="Z54" s="11"/>
    </row>
    <row r="55" spans="1:26" x14ac:dyDescent="0.3">
      <c r="A55" s="5"/>
      <c r="B55" s="6" t="s">
        <v>98</v>
      </c>
      <c r="C55" s="6" t="s">
        <v>99</v>
      </c>
      <c r="D55" s="28">
        <v>156.82</v>
      </c>
      <c r="E55" s="28"/>
      <c r="F55" s="28">
        <v>0</v>
      </c>
      <c r="G55" s="28">
        <f t="shared" si="0"/>
        <v>0</v>
      </c>
      <c r="H55" s="28">
        <v>0</v>
      </c>
      <c r="I55" s="28" t="e">
        <f t="shared" si="1"/>
        <v>#DIV/0!</v>
      </c>
      <c r="J55" s="29">
        <f t="shared" si="6"/>
        <v>0</v>
      </c>
      <c r="K55" s="30"/>
      <c r="L55" s="30"/>
      <c r="M55" s="31">
        <f t="shared" si="7"/>
        <v>0</v>
      </c>
      <c r="N55" s="28"/>
      <c r="O55" s="28"/>
      <c r="P55" s="67"/>
      <c r="Q55" s="68"/>
      <c r="R55" s="68"/>
      <c r="S55" s="68">
        <f t="shared" si="8"/>
        <v>0</v>
      </c>
      <c r="T55" s="69"/>
      <c r="U55" s="68"/>
      <c r="V55" s="67"/>
      <c r="W55" s="68"/>
      <c r="X55" s="68"/>
      <c r="Y55" s="69">
        <f t="shared" si="9"/>
        <v>0</v>
      </c>
      <c r="Z55" s="11"/>
    </row>
    <row r="56" spans="1:26" x14ac:dyDescent="0.3">
      <c r="A56" s="5"/>
      <c r="B56" s="6" t="s">
        <v>100</v>
      </c>
      <c r="C56" s="6" t="s">
        <v>101</v>
      </c>
      <c r="D56" s="28">
        <v>662.48</v>
      </c>
      <c r="E56" s="28"/>
      <c r="F56" s="28">
        <v>747.4</v>
      </c>
      <c r="G56" s="28">
        <f t="shared" si="0"/>
        <v>112.81850018113754</v>
      </c>
      <c r="H56" s="28">
        <v>622.54</v>
      </c>
      <c r="I56" s="28">
        <f t="shared" si="1"/>
        <v>83.294086165373301</v>
      </c>
      <c r="J56" s="29">
        <f t="shared" si="6"/>
        <v>622.54</v>
      </c>
      <c r="K56" s="30"/>
      <c r="L56" s="30"/>
      <c r="M56" s="31">
        <f t="shared" si="7"/>
        <v>622.54</v>
      </c>
      <c r="N56" s="28"/>
      <c r="O56" s="28"/>
      <c r="P56" s="67">
        <v>600</v>
      </c>
      <c r="Q56" s="68"/>
      <c r="R56" s="68"/>
      <c r="S56" s="68">
        <f t="shared" si="8"/>
        <v>600</v>
      </c>
      <c r="T56" s="69"/>
      <c r="U56" s="68"/>
      <c r="V56" s="67">
        <v>600</v>
      </c>
      <c r="W56" s="68"/>
      <c r="X56" s="68"/>
      <c r="Y56" s="69">
        <f t="shared" si="9"/>
        <v>600</v>
      </c>
      <c r="Z56" s="11"/>
    </row>
    <row r="57" spans="1:26" x14ac:dyDescent="0.3">
      <c r="A57" s="5"/>
      <c r="B57" s="6" t="s">
        <v>102</v>
      </c>
      <c r="C57" s="6" t="s">
        <v>103</v>
      </c>
      <c r="D57" s="28">
        <v>2648.66</v>
      </c>
      <c r="E57" s="28"/>
      <c r="F57" s="28">
        <v>2206.46</v>
      </c>
      <c r="G57" s="28">
        <f t="shared" si="0"/>
        <v>83.304765428556337</v>
      </c>
      <c r="H57" s="28">
        <v>2659.16</v>
      </c>
      <c r="I57" s="28">
        <f t="shared" si="1"/>
        <v>120.51702727445773</v>
      </c>
      <c r="J57" s="29">
        <f t="shared" si="6"/>
        <v>2659.16</v>
      </c>
      <c r="K57" s="30"/>
      <c r="L57" s="30"/>
      <c r="M57" s="31">
        <f t="shared" si="7"/>
        <v>2659.16</v>
      </c>
      <c r="N57" s="28"/>
      <c r="O57" s="28"/>
      <c r="P57" s="67">
        <v>2700</v>
      </c>
      <c r="Q57" s="68"/>
      <c r="R57" s="68"/>
      <c r="S57" s="68">
        <f t="shared" si="8"/>
        <v>2700</v>
      </c>
      <c r="T57" s="69"/>
      <c r="U57" s="68"/>
      <c r="V57" s="67">
        <v>2700</v>
      </c>
      <c r="W57" s="68"/>
      <c r="X57" s="68"/>
      <c r="Y57" s="69">
        <f t="shared" si="9"/>
        <v>2700</v>
      </c>
      <c r="Z57" s="11"/>
    </row>
    <row r="58" spans="1:26" x14ac:dyDescent="0.3">
      <c r="A58" s="5"/>
      <c r="B58" s="6" t="s">
        <v>104</v>
      </c>
      <c r="C58" s="6" t="s">
        <v>105</v>
      </c>
      <c r="D58" s="28">
        <v>144</v>
      </c>
      <c r="E58" s="28"/>
      <c r="F58" s="28">
        <v>144</v>
      </c>
      <c r="G58" s="28">
        <f t="shared" si="0"/>
        <v>100</v>
      </c>
      <c r="H58" s="28">
        <v>235</v>
      </c>
      <c r="I58" s="28">
        <f t="shared" si="1"/>
        <v>163.19444444444446</v>
      </c>
      <c r="J58" s="29">
        <f t="shared" si="6"/>
        <v>235</v>
      </c>
      <c r="K58" s="30"/>
      <c r="L58" s="30"/>
      <c r="M58" s="31">
        <f t="shared" si="7"/>
        <v>235</v>
      </c>
      <c r="N58" s="28"/>
      <c r="O58" s="28"/>
      <c r="P58" s="67">
        <v>0</v>
      </c>
      <c r="Q58" s="68"/>
      <c r="R58" s="68"/>
      <c r="S58" s="68">
        <f t="shared" si="8"/>
        <v>0</v>
      </c>
      <c r="T58" s="69"/>
      <c r="U58" s="68"/>
      <c r="V58" s="67">
        <v>0</v>
      </c>
      <c r="W58" s="68"/>
      <c r="X58" s="68"/>
      <c r="Y58" s="69">
        <f t="shared" si="9"/>
        <v>0</v>
      </c>
      <c r="Z58" s="11"/>
    </row>
    <row r="59" spans="1:26" x14ac:dyDescent="0.3">
      <c r="A59" s="5"/>
      <c r="B59" s="6" t="s">
        <v>106</v>
      </c>
      <c r="C59" s="6" t="s">
        <v>107</v>
      </c>
      <c r="D59" s="28">
        <v>2749</v>
      </c>
      <c r="E59" s="28"/>
      <c r="F59" s="28">
        <v>2749</v>
      </c>
      <c r="G59" s="28">
        <f t="shared" si="0"/>
        <v>100</v>
      </c>
      <c r="H59" s="28">
        <v>2054</v>
      </c>
      <c r="I59" s="28">
        <f t="shared" si="1"/>
        <v>74.718079301564202</v>
      </c>
      <c r="J59" s="29">
        <v>0</v>
      </c>
      <c r="K59" s="30"/>
      <c r="L59" s="30">
        <v>2054</v>
      </c>
      <c r="M59" s="31">
        <f t="shared" si="7"/>
        <v>2054</v>
      </c>
      <c r="N59" s="28"/>
      <c r="O59" s="28"/>
      <c r="P59" s="67">
        <v>0</v>
      </c>
      <c r="Q59" s="68"/>
      <c r="R59" s="68">
        <v>2800</v>
      </c>
      <c r="S59" s="68">
        <f t="shared" si="8"/>
        <v>2800</v>
      </c>
      <c r="T59" s="69"/>
      <c r="U59" s="68"/>
      <c r="V59" s="67">
        <v>0</v>
      </c>
      <c r="W59" s="68"/>
      <c r="X59" s="68">
        <v>2800</v>
      </c>
      <c r="Y59" s="69">
        <f t="shared" si="9"/>
        <v>2800</v>
      </c>
      <c r="Z59" s="11"/>
    </row>
    <row r="60" spans="1:26" x14ac:dyDescent="0.3">
      <c r="A60" s="5"/>
      <c r="B60" s="6" t="s">
        <v>108</v>
      </c>
      <c r="C60" s="6" t="s">
        <v>109</v>
      </c>
      <c r="D60" s="28">
        <v>445.28</v>
      </c>
      <c r="E60" s="28"/>
      <c r="F60" s="28">
        <v>0</v>
      </c>
      <c r="G60" s="28">
        <f t="shared" si="0"/>
        <v>0</v>
      </c>
      <c r="H60" s="28">
        <v>0</v>
      </c>
      <c r="I60" s="28" t="e">
        <f t="shared" si="1"/>
        <v>#DIV/0!</v>
      </c>
      <c r="J60" s="29">
        <f t="shared" si="6"/>
        <v>0</v>
      </c>
      <c r="K60" s="30"/>
      <c r="L60" s="30"/>
      <c r="M60" s="31">
        <f t="shared" si="7"/>
        <v>0</v>
      </c>
      <c r="N60" s="28"/>
      <c r="O60" s="28"/>
      <c r="P60" s="67"/>
      <c r="Q60" s="68"/>
      <c r="R60" s="68"/>
      <c r="S60" s="68">
        <f t="shared" si="8"/>
        <v>0</v>
      </c>
      <c r="T60" s="69"/>
      <c r="U60" s="68"/>
      <c r="V60" s="67"/>
      <c r="W60" s="68"/>
      <c r="X60" s="68"/>
      <c r="Y60" s="69">
        <f t="shared" si="9"/>
        <v>0</v>
      </c>
      <c r="Z60" s="11"/>
    </row>
    <row r="61" spans="1:26" x14ac:dyDescent="0.3">
      <c r="A61" s="5"/>
      <c r="B61" s="6" t="s">
        <v>110</v>
      </c>
      <c r="C61" s="6" t="s">
        <v>111</v>
      </c>
      <c r="D61" s="28">
        <v>423.5</v>
      </c>
      <c r="E61" s="28"/>
      <c r="F61" s="28">
        <v>0</v>
      </c>
      <c r="G61" s="28">
        <f t="shared" si="0"/>
        <v>0</v>
      </c>
      <c r="H61" s="28">
        <v>624.64</v>
      </c>
      <c r="I61" s="28" t="e">
        <f t="shared" si="1"/>
        <v>#DIV/0!</v>
      </c>
      <c r="J61" s="29">
        <f t="shared" si="6"/>
        <v>624.64</v>
      </c>
      <c r="K61" s="30"/>
      <c r="L61" s="30"/>
      <c r="M61" s="31">
        <f t="shared" si="7"/>
        <v>624.64</v>
      </c>
      <c r="N61" s="28"/>
      <c r="O61" s="28"/>
      <c r="P61" s="67">
        <v>1000</v>
      </c>
      <c r="Q61" s="68"/>
      <c r="R61" s="68"/>
      <c r="S61" s="68">
        <f t="shared" si="8"/>
        <v>1000</v>
      </c>
      <c r="T61" s="69"/>
      <c r="U61" s="68"/>
      <c r="V61" s="67">
        <v>1000</v>
      </c>
      <c r="W61" s="68"/>
      <c r="X61" s="68"/>
      <c r="Y61" s="69">
        <f t="shared" si="9"/>
        <v>1000</v>
      </c>
      <c r="Z61" s="11"/>
    </row>
    <row r="62" spans="1:26" x14ac:dyDescent="0.3">
      <c r="A62" s="5"/>
      <c r="B62" s="6" t="s">
        <v>110</v>
      </c>
      <c r="C62" s="6" t="s">
        <v>112</v>
      </c>
      <c r="D62" s="28">
        <v>0</v>
      </c>
      <c r="E62" s="28"/>
      <c r="F62" s="28">
        <v>17281.2</v>
      </c>
      <c r="G62" s="28" t="e">
        <f t="shared" si="0"/>
        <v>#DIV/0!</v>
      </c>
      <c r="H62" s="28">
        <v>13385.94</v>
      </c>
      <c r="I62" s="28">
        <f t="shared" si="1"/>
        <v>77.45955142004027</v>
      </c>
      <c r="J62" s="29">
        <v>0</v>
      </c>
      <c r="K62" s="30">
        <v>13386</v>
      </c>
      <c r="L62" s="30"/>
      <c r="M62" s="31">
        <f t="shared" si="7"/>
        <v>13386</v>
      </c>
      <c r="N62" s="28"/>
      <c r="O62" s="28"/>
      <c r="P62" s="67"/>
      <c r="Q62" s="68">
        <v>15000</v>
      </c>
      <c r="R62" s="68"/>
      <c r="S62" s="68">
        <f t="shared" si="8"/>
        <v>15000</v>
      </c>
      <c r="T62" s="69"/>
      <c r="U62" s="68"/>
      <c r="V62" s="67"/>
      <c r="W62" s="68">
        <v>15000</v>
      </c>
      <c r="X62" s="68"/>
      <c r="Y62" s="69">
        <f t="shared" si="9"/>
        <v>15000</v>
      </c>
      <c r="Z62" s="11"/>
    </row>
    <row r="63" spans="1:26" x14ac:dyDescent="0.3">
      <c r="A63" s="5"/>
      <c r="B63" s="6" t="s">
        <v>113</v>
      </c>
      <c r="C63" s="6" t="s">
        <v>114</v>
      </c>
      <c r="D63" s="28">
        <f>SUM(D31:D62)</f>
        <v>46390.930000000008</v>
      </c>
      <c r="E63" s="28"/>
      <c r="F63" s="28">
        <f>SUM(F31:F62)</f>
        <v>44176.26</v>
      </c>
      <c r="G63" s="28">
        <f t="shared" si="0"/>
        <v>95.226071130714544</v>
      </c>
      <c r="H63" s="28">
        <f>SUM(H31:H62)</f>
        <v>70198.98000000001</v>
      </c>
      <c r="I63" s="28">
        <f t="shared" si="1"/>
        <v>158.9065710859181</v>
      </c>
      <c r="J63" s="29">
        <f>SUM(J31:J62)</f>
        <v>20204.239999999998</v>
      </c>
      <c r="K63" s="30">
        <f>SUM(K31:K62)</f>
        <v>17609</v>
      </c>
      <c r="L63" s="30">
        <f>SUM(L31:L62)</f>
        <v>32386</v>
      </c>
      <c r="M63" s="31">
        <f>SUM(M31:M62)</f>
        <v>70199.240000000005</v>
      </c>
      <c r="N63" s="28"/>
      <c r="O63" s="28"/>
      <c r="P63" s="67">
        <f>SUM(P31:P62)</f>
        <v>17200</v>
      </c>
      <c r="Q63" s="68">
        <f>SUM(Q31:Q62)</f>
        <v>19500</v>
      </c>
      <c r="R63" s="68">
        <f>SUM(R31:R62)</f>
        <v>24800</v>
      </c>
      <c r="S63" s="68">
        <f>SUM(S31:S62)</f>
        <v>61500</v>
      </c>
      <c r="T63" s="69"/>
      <c r="U63" s="68"/>
      <c r="V63" s="67">
        <f>SUM(V31:V62)</f>
        <v>17200</v>
      </c>
      <c r="W63" s="68">
        <f>SUM(W31:W62)</f>
        <v>19500</v>
      </c>
      <c r="X63" s="68">
        <f>SUM(X31:X62)</f>
        <v>24800</v>
      </c>
      <c r="Y63" s="69">
        <f>SUM(Y31:Y62)</f>
        <v>61500</v>
      </c>
      <c r="Z63" s="11"/>
    </row>
    <row r="64" spans="1:26" s="38" customFormat="1" x14ac:dyDescent="0.3">
      <c r="A64" s="32"/>
      <c r="B64" s="10" t="s">
        <v>115</v>
      </c>
      <c r="C64" s="10" t="s">
        <v>114</v>
      </c>
      <c r="D64" s="33">
        <f>D63</f>
        <v>46390.930000000008</v>
      </c>
      <c r="E64" s="33"/>
      <c r="F64" s="33">
        <f>F63</f>
        <v>44176.26</v>
      </c>
      <c r="G64" s="28">
        <f t="shared" si="0"/>
        <v>95.226071130714544</v>
      </c>
      <c r="H64" s="33">
        <f>H63</f>
        <v>70198.98000000001</v>
      </c>
      <c r="I64" s="28">
        <f t="shared" si="1"/>
        <v>158.9065710859181</v>
      </c>
      <c r="J64" s="34">
        <f>J63</f>
        <v>20204.239999999998</v>
      </c>
      <c r="K64" s="35">
        <f>K63</f>
        <v>17609</v>
      </c>
      <c r="L64" s="35">
        <f>L63</f>
        <v>32386</v>
      </c>
      <c r="M64" s="36">
        <f>M63</f>
        <v>70199.240000000005</v>
      </c>
      <c r="N64" s="28"/>
      <c r="O64" s="28"/>
      <c r="P64" s="70">
        <f>P63</f>
        <v>17200</v>
      </c>
      <c r="Q64" s="71">
        <f>Q63</f>
        <v>19500</v>
      </c>
      <c r="R64" s="71">
        <f>R63</f>
        <v>24800</v>
      </c>
      <c r="S64" s="71">
        <f>S63</f>
        <v>61500</v>
      </c>
      <c r="T64" s="69"/>
      <c r="U64" s="71"/>
      <c r="V64" s="70">
        <f>V63</f>
        <v>17200</v>
      </c>
      <c r="W64" s="71">
        <f>W63</f>
        <v>19500</v>
      </c>
      <c r="X64" s="71">
        <f>X63</f>
        <v>24800</v>
      </c>
      <c r="Y64" s="72">
        <f>Y63</f>
        <v>61500</v>
      </c>
      <c r="Z64" s="37"/>
    </row>
    <row r="65" spans="1:26" x14ac:dyDescent="0.3">
      <c r="A65" s="5"/>
      <c r="B65" s="6"/>
      <c r="C65" s="6"/>
      <c r="D65" s="28"/>
      <c r="E65" s="28"/>
      <c r="F65" s="28"/>
      <c r="G65" s="28"/>
      <c r="H65" s="28"/>
      <c r="I65" s="28" t="e">
        <f t="shared" si="1"/>
        <v>#DIV/0!</v>
      </c>
      <c r="J65" s="29"/>
      <c r="K65" s="30"/>
      <c r="L65" s="30"/>
      <c r="M65" s="31"/>
      <c r="N65" s="28"/>
      <c r="O65" s="28"/>
      <c r="P65" s="67"/>
      <c r="Q65" s="68"/>
      <c r="R65" s="68"/>
      <c r="S65" s="68"/>
      <c r="T65" s="69"/>
      <c r="U65" s="68"/>
      <c r="V65" s="67"/>
      <c r="W65" s="68"/>
      <c r="X65" s="68"/>
      <c r="Y65" s="69"/>
      <c r="Z65" s="11"/>
    </row>
    <row r="66" spans="1:26" x14ac:dyDescent="0.3">
      <c r="A66" s="5"/>
      <c r="B66" s="6"/>
      <c r="C66" s="6"/>
      <c r="D66" s="28"/>
      <c r="E66" s="28"/>
      <c r="F66" s="28"/>
      <c r="G66" s="28"/>
      <c r="H66" s="28"/>
      <c r="I66" s="28" t="e">
        <f t="shared" si="1"/>
        <v>#DIV/0!</v>
      </c>
      <c r="J66" s="29"/>
      <c r="K66" s="30"/>
      <c r="L66" s="30"/>
      <c r="M66" s="31"/>
      <c r="N66" s="28"/>
      <c r="O66" s="28"/>
      <c r="P66" s="67"/>
      <c r="Q66" s="68"/>
      <c r="R66" s="68"/>
      <c r="S66" s="68"/>
      <c r="T66" s="69"/>
      <c r="U66" s="68"/>
      <c r="V66" s="67"/>
      <c r="W66" s="68"/>
      <c r="X66" s="68"/>
      <c r="Y66" s="69"/>
      <c r="Z66" s="11"/>
    </row>
    <row r="67" spans="1:26" x14ac:dyDescent="0.3">
      <c r="A67" s="5"/>
      <c r="B67" s="6" t="s">
        <v>116</v>
      </c>
      <c r="C67" s="6" t="s">
        <v>117</v>
      </c>
      <c r="D67" s="28">
        <v>17292.13</v>
      </c>
      <c r="E67" s="28"/>
      <c r="F67" s="28">
        <v>2983.96</v>
      </c>
      <c r="G67" s="28">
        <f t="shared" si="0"/>
        <v>17.256173762283765</v>
      </c>
      <c r="H67" s="28">
        <v>3611.72</v>
      </c>
      <c r="I67" s="28">
        <f t="shared" si="1"/>
        <v>121.03781552031528</v>
      </c>
      <c r="J67" s="29">
        <v>1178</v>
      </c>
      <c r="K67" s="30"/>
      <c r="L67" s="30">
        <f>835+1599</f>
        <v>2434</v>
      </c>
      <c r="M67" s="31">
        <f>SUM(J67:L67)</f>
        <v>3612</v>
      </c>
      <c r="N67" s="28"/>
      <c r="O67" s="28"/>
      <c r="P67" s="67">
        <v>1000</v>
      </c>
      <c r="Q67" s="68"/>
      <c r="R67" s="68">
        <v>1000</v>
      </c>
      <c r="S67" s="68">
        <f>SUM(P67:R67)</f>
        <v>2000</v>
      </c>
      <c r="T67" s="69"/>
      <c r="U67" s="68"/>
      <c r="V67" s="67">
        <v>1000</v>
      </c>
      <c r="W67" s="68"/>
      <c r="X67" s="68">
        <v>1000</v>
      </c>
      <c r="Y67" s="69">
        <f>SUM(V67:X67)</f>
        <v>2000</v>
      </c>
      <c r="Z67" s="11"/>
    </row>
    <row r="68" spans="1:26" x14ac:dyDescent="0.3">
      <c r="A68" s="5"/>
      <c r="B68" s="6" t="s">
        <v>118</v>
      </c>
      <c r="C68" s="6" t="s">
        <v>119</v>
      </c>
      <c r="D68" s="28">
        <v>0</v>
      </c>
      <c r="E68" s="28"/>
      <c r="F68" s="28">
        <v>4467.32</v>
      </c>
      <c r="G68" s="28" t="e">
        <f t="shared" si="0"/>
        <v>#DIV/0!</v>
      </c>
      <c r="H68" s="28">
        <v>0</v>
      </c>
      <c r="I68" s="28">
        <f t="shared" si="1"/>
        <v>0</v>
      </c>
      <c r="J68" s="29">
        <f t="shared" ref="J68" si="10">H68</f>
        <v>0</v>
      </c>
      <c r="K68" s="30"/>
      <c r="L68" s="30"/>
      <c r="M68" s="31">
        <f>SUM(J68:L68)</f>
        <v>0</v>
      </c>
      <c r="N68" s="28"/>
      <c r="O68" s="28"/>
      <c r="P68" s="67"/>
      <c r="Q68" s="68"/>
      <c r="R68" s="68"/>
      <c r="S68" s="68">
        <f>SUM(P68:R68)</f>
        <v>0</v>
      </c>
      <c r="T68" s="69"/>
      <c r="U68" s="68"/>
      <c r="V68" s="67"/>
      <c r="W68" s="68"/>
      <c r="X68" s="68"/>
      <c r="Y68" s="69">
        <f>SUM(V68:X68)</f>
        <v>0</v>
      </c>
      <c r="Z68" s="11"/>
    </row>
    <row r="69" spans="1:26" x14ac:dyDescent="0.3">
      <c r="A69" s="5"/>
      <c r="B69" s="6" t="s">
        <v>120</v>
      </c>
      <c r="C69" s="6" t="s">
        <v>121</v>
      </c>
      <c r="D69" s="28">
        <v>9079.7999999999993</v>
      </c>
      <c r="E69" s="28"/>
      <c r="F69" s="28">
        <v>10663</v>
      </c>
      <c r="G69" s="28">
        <f t="shared" si="0"/>
        <v>117.43650741205754</v>
      </c>
      <c r="H69" s="28">
        <v>10694</v>
      </c>
      <c r="I69" s="28">
        <f t="shared" si="1"/>
        <v>100.29072493669699</v>
      </c>
      <c r="J69" s="29">
        <v>0</v>
      </c>
      <c r="K69" s="30">
        <v>10694</v>
      </c>
      <c r="L69" s="30"/>
      <c r="M69" s="31">
        <f>SUM(J69:L69)</f>
        <v>10694</v>
      </c>
      <c r="N69" s="28"/>
      <c r="O69" s="28"/>
      <c r="P69" s="67"/>
      <c r="Q69" s="68">
        <v>11000</v>
      </c>
      <c r="R69" s="68"/>
      <c r="S69" s="68">
        <f>SUM(P69:R69)</f>
        <v>11000</v>
      </c>
      <c r="T69" s="69"/>
      <c r="U69" s="68"/>
      <c r="V69" s="67"/>
      <c r="W69" s="68">
        <v>11000</v>
      </c>
      <c r="X69" s="68"/>
      <c r="Y69" s="69">
        <f>SUM(V69:X69)</f>
        <v>11000</v>
      </c>
      <c r="Z69" s="11"/>
    </row>
    <row r="70" spans="1:26" x14ac:dyDescent="0.3">
      <c r="A70" s="5"/>
      <c r="B70" s="6" t="s">
        <v>122</v>
      </c>
      <c r="C70" s="6" t="s">
        <v>123</v>
      </c>
      <c r="D70" s="28">
        <f>SUM(D67:D69)</f>
        <v>26371.93</v>
      </c>
      <c r="E70" s="28"/>
      <c r="F70" s="28">
        <f>SUM(F67:F69)</f>
        <v>18114.28</v>
      </c>
      <c r="G70" s="28">
        <f t="shared" si="0"/>
        <v>68.68772971868195</v>
      </c>
      <c r="H70" s="28">
        <f>SUM(H67:H69)</f>
        <v>14305.72</v>
      </c>
      <c r="I70" s="28">
        <f t="shared" si="1"/>
        <v>78.974819865873783</v>
      </c>
      <c r="J70" s="29">
        <f>SUM(J67:J69)</f>
        <v>1178</v>
      </c>
      <c r="K70" s="30">
        <f>SUM(K67:K69)</f>
        <v>10694</v>
      </c>
      <c r="L70" s="30">
        <f>SUM(L67:L69)</f>
        <v>2434</v>
      </c>
      <c r="M70" s="31">
        <f>SUM(M67:M69)</f>
        <v>14306</v>
      </c>
      <c r="N70" s="28"/>
      <c r="O70" s="28"/>
      <c r="P70" s="67">
        <f>SUM(P67:P69)</f>
        <v>1000</v>
      </c>
      <c r="Q70" s="68">
        <f>SUM(Q67:Q69)</f>
        <v>11000</v>
      </c>
      <c r="R70" s="68">
        <f>SUM(R67:R69)</f>
        <v>1000</v>
      </c>
      <c r="S70" s="68">
        <f>SUM(S67:S69)</f>
        <v>13000</v>
      </c>
      <c r="T70" s="69"/>
      <c r="U70" s="68"/>
      <c r="V70" s="67">
        <f>SUM(V67:V69)</f>
        <v>1000</v>
      </c>
      <c r="W70" s="68">
        <f>SUM(W67:W69)</f>
        <v>11000</v>
      </c>
      <c r="X70" s="68">
        <f>SUM(X67:X69)</f>
        <v>1000</v>
      </c>
      <c r="Y70" s="69">
        <f>SUM(Y67:Y69)</f>
        <v>13000</v>
      </c>
      <c r="Z70" s="11"/>
    </row>
    <row r="71" spans="1:26" s="38" customFormat="1" x14ac:dyDescent="0.3">
      <c r="A71" s="32"/>
      <c r="B71" s="10" t="s">
        <v>124</v>
      </c>
      <c r="C71" s="10" t="s">
        <v>125</v>
      </c>
      <c r="D71" s="33">
        <f>D70</f>
        <v>26371.93</v>
      </c>
      <c r="E71" s="33"/>
      <c r="F71" s="33">
        <f>F70</f>
        <v>18114.28</v>
      </c>
      <c r="G71" s="28">
        <f t="shared" si="0"/>
        <v>68.68772971868195</v>
      </c>
      <c r="H71" s="33">
        <f>H70</f>
        <v>14305.72</v>
      </c>
      <c r="I71" s="28">
        <f t="shared" si="1"/>
        <v>78.974819865873783</v>
      </c>
      <c r="J71" s="34">
        <f>J70</f>
        <v>1178</v>
      </c>
      <c r="K71" s="35">
        <f>K70</f>
        <v>10694</v>
      </c>
      <c r="L71" s="35">
        <f>L70</f>
        <v>2434</v>
      </c>
      <c r="M71" s="36">
        <f>M70</f>
        <v>14306</v>
      </c>
      <c r="N71" s="28"/>
      <c r="O71" s="28"/>
      <c r="P71" s="70">
        <f>P70</f>
        <v>1000</v>
      </c>
      <c r="Q71" s="71">
        <f>Q70</f>
        <v>11000</v>
      </c>
      <c r="R71" s="71">
        <f>R70</f>
        <v>1000</v>
      </c>
      <c r="S71" s="71">
        <f>S70</f>
        <v>13000</v>
      </c>
      <c r="T71" s="69"/>
      <c r="U71" s="71"/>
      <c r="V71" s="70">
        <f>V70</f>
        <v>1000</v>
      </c>
      <c r="W71" s="71">
        <f>W70</f>
        <v>11000</v>
      </c>
      <c r="X71" s="71">
        <f>X70</f>
        <v>1000</v>
      </c>
      <c r="Y71" s="72">
        <f>Y70</f>
        <v>13000</v>
      </c>
      <c r="Z71" s="37"/>
    </row>
    <row r="72" spans="1:26" x14ac:dyDescent="0.3">
      <c r="A72" s="5"/>
      <c r="B72" s="6"/>
      <c r="C72" s="6"/>
      <c r="D72" s="28"/>
      <c r="E72" s="28"/>
      <c r="F72" s="28"/>
      <c r="G72" s="28"/>
      <c r="H72" s="28"/>
      <c r="I72" s="28" t="e">
        <f t="shared" si="1"/>
        <v>#DIV/0!</v>
      </c>
      <c r="J72" s="29"/>
      <c r="K72" s="30"/>
      <c r="L72" s="30"/>
      <c r="M72" s="31"/>
      <c r="N72" s="28"/>
      <c r="O72" s="28"/>
      <c r="P72" s="67"/>
      <c r="Q72" s="68"/>
      <c r="R72" s="68"/>
      <c r="S72" s="68"/>
      <c r="T72" s="69"/>
      <c r="U72" s="68"/>
      <c r="V72" s="67"/>
      <c r="W72" s="68"/>
      <c r="X72" s="68"/>
      <c r="Y72" s="69"/>
      <c r="Z72" s="11"/>
    </row>
    <row r="73" spans="1:26" x14ac:dyDescent="0.3">
      <c r="A73" s="5"/>
      <c r="B73" s="6"/>
      <c r="C73" s="6"/>
      <c r="D73" s="28"/>
      <c r="E73" s="28"/>
      <c r="F73" s="28"/>
      <c r="G73" s="28"/>
      <c r="H73" s="28"/>
      <c r="I73" s="28" t="e">
        <f t="shared" si="1"/>
        <v>#DIV/0!</v>
      </c>
      <c r="J73" s="29"/>
      <c r="K73" s="30"/>
      <c r="L73" s="30"/>
      <c r="M73" s="31"/>
      <c r="N73" s="28"/>
      <c r="O73" s="28"/>
      <c r="P73" s="67"/>
      <c r="Q73" s="68"/>
      <c r="R73" s="68"/>
      <c r="S73" s="68"/>
      <c r="T73" s="69"/>
      <c r="U73" s="68"/>
      <c r="V73" s="67"/>
      <c r="W73" s="68"/>
      <c r="X73" s="68"/>
      <c r="Y73" s="69"/>
      <c r="Z73" s="11"/>
    </row>
    <row r="74" spans="1:26" x14ac:dyDescent="0.3">
      <c r="A74" s="5"/>
      <c r="B74" s="6" t="s">
        <v>126</v>
      </c>
      <c r="C74" s="6" t="s">
        <v>127</v>
      </c>
      <c r="D74" s="28">
        <v>8353.7199999999993</v>
      </c>
      <c r="E74" s="28"/>
      <c r="F74" s="28">
        <v>8353.7199999999993</v>
      </c>
      <c r="G74" s="28">
        <f t="shared" si="0"/>
        <v>100</v>
      </c>
      <c r="H74" s="28">
        <v>8353.7199999999993</v>
      </c>
      <c r="I74" s="28">
        <f t="shared" si="1"/>
        <v>100</v>
      </c>
      <c r="J74" s="29">
        <v>0</v>
      </c>
      <c r="K74" s="30"/>
      <c r="L74" s="30">
        <v>8353.7199999999993</v>
      </c>
      <c r="M74" s="31">
        <f>SUM(J74:L74)</f>
        <v>8353.7199999999993</v>
      </c>
      <c r="N74" s="28"/>
      <c r="O74" s="28"/>
      <c r="P74" s="67"/>
      <c r="Q74" s="68"/>
      <c r="R74" s="68">
        <v>8353.7199999999993</v>
      </c>
      <c r="S74" s="68">
        <f>SUM(P74:R74)</f>
        <v>8353.7199999999993</v>
      </c>
      <c r="T74" s="69"/>
      <c r="U74" s="68"/>
      <c r="V74" s="67"/>
      <c r="W74" s="68"/>
      <c r="X74" s="68">
        <v>18000</v>
      </c>
      <c r="Y74" s="69">
        <f>SUM(V74:X74)</f>
        <v>18000</v>
      </c>
      <c r="Z74" s="11"/>
    </row>
    <row r="75" spans="1:26" x14ac:dyDescent="0.3">
      <c r="A75" s="5"/>
      <c r="B75" s="6" t="s">
        <v>128</v>
      </c>
      <c r="C75" s="6" t="s">
        <v>129</v>
      </c>
      <c r="D75" s="28">
        <f>D74</f>
        <v>8353.7199999999993</v>
      </c>
      <c r="E75" s="28"/>
      <c r="F75" s="28">
        <f>F74</f>
        <v>8353.7199999999993</v>
      </c>
      <c r="G75" s="28">
        <f t="shared" ref="G75:G140" si="11">F75*100/D75</f>
        <v>100</v>
      </c>
      <c r="H75" s="28">
        <f>H74</f>
        <v>8353.7199999999993</v>
      </c>
      <c r="I75" s="28">
        <f t="shared" ref="I75:I140" si="12">H75*100/F75</f>
        <v>100</v>
      </c>
      <c r="J75" s="29">
        <f>SUM(J74)</f>
        <v>0</v>
      </c>
      <c r="K75" s="30"/>
      <c r="L75" s="30">
        <f>SUM(L74)</f>
        <v>8353.7199999999993</v>
      </c>
      <c r="M75" s="31">
        <f>M74</f>
        <v>8353.7199999999993</v>
      </c>
      <c r="N75" s="28"/>
      <c r="O75" s="28"/>
      <c r="P75" s="67"/>
      <c r="Q75" s="68"/>
      <c r="R75" s="68">
        <f>SUM(R74)</f>
        <v>8353.7199999999993</v>
      </c>
      <c r="S75" s="68">
        <f>S74</f>
        <v>8353.7199999999993</v>
      </c>
      <c r="T75" s="69"/>
      <c r="U75" s="68"/>
      <c r="V75" s="67"/>
      <c r="W75" s="68"/>
      <c r="X75" s="68">
        <f>SUM(X74)</f>
        <v>18000</v>
      </c>
      <c r="Y75" s="69">
        <f>Y74</f>
        <v>18000</v>
      </c>
      <c r="Z75" s="11"/>
    </row>
    <row r="76" spans="1:26" x14ac:dyDescent="0.3">
      <c r="A76" s="5"/>
      <c r="B76" s="6" t="s">
        <v>130</v>
      </c>
      <c r="C76" s="6" t="s">
        <v>131</v>
      </c>
      <c r="D76" s="28">
        <v>928.16</v>
      </c>
      <c r="E76" s="28"/>
      <c r="F76" s="28">
        <v>928.16</v>
      </c>
      <c r="G76" s="28">
        <f t="shared" si="11"/>
        <v>100</v>
      </c>
      <c r="H76" s="28">
        <v>928.16</v>
      </c>
      <c r="I76" s="28">
        <f t="shared" si="12"/>
        <v>100</v>
      </c>
      <c r="J76" s="29">
        <v>0</v>
      </c>
      <c r="K76" s="30"/>
      <c r="L76" s="30">
        <v>928.16</v>
      </c>
      <c r="M76" s="31">
        <f>SUM(J76:L76)</f>
        <v>928.16</v>
      </c>
      <c r="N76" s="28"/>
      <c r="O76" s="28"/>
      <c r="P76" s="67"/>
      <c r="Q76" s="68"/>
      <c r="R76" s="68">
        <v>928.16</v>
      </c>
      <c r="S76" s="68">
        <f>SUM(P76:R76)</f>
        <v>928.16</v>
      </c>
      <c r="T76" s="69"/>
      <c r="U76" s="68"/>
      <c r="V76" s="67"/>
      <c r="W76" s="68"/>
      <c r="X76" s="68">
        <v>0</v>
      </c>
      <c r="Y76" s="69">
        <f>SUM(V76:X76)</f>
        <v>0</v>
      </c>
      <c r="Z76" s="11"/>
    </row>
    <row r="77" spans="1:26" x14ac:dyDescent="0.3">
      <c r="A77" s="5"/>
      <c r="B77" s="6" t="s">
        <v>132</v>
      </c>
      <c r="C77" s="6" t="s">
        <v>133</v>
      </c>
      <c r="D77" s="28">
        <f>D76</f>
        <v>928.16</v>
      </c>
      <c r="E77" s="28"/>
      <c r="F77" s="28">
        <f>F76</f>
        <v>928.16</v>
      </c>
      <c r="G77" s="28">
        <f t="shared" si="11"/>
        <v>100</v>
      </c>
      <c r="H77" s="28">
        <f>H76</f>
        <v>928.16</v>
      </c>
      <c r="I77" s="28">
        <f t="shared" si="12"/>
        <v>100</v>
      </c>
      <c r="J77" s="29">
        <f>SUM(J76)</f>
        <v>0</v>
      </c>
      <c r="K77" s="30"/>
      <c r="L77" s="30">
        <f>SUM(L76)</f>
        <v>928.16</v>
      </c>
      <c r="M77" s="31">
        <f>M76</f>
        <v>928.16</v>
      </c>
      <c r="N77" s="28"/>
      <c r="O77" s="28"/>
      <c r="P77" s="67">
        <f>SUM(P76)</f>
        <v>0</v>
      </c>
      <c r="Q77" s="68"/>
      <c r="R77" s="68">
        <f>SUM(R76)</f>
        <v>928.16</v>
      </c>
      <c r="S77" s="68">
        <f>S76</f>
        <v>928.16</v>
      </c>
      <c r="T77" s="69"/>
      <c r="U77" s="68"/>
      <c r="V77" s="67">
        <f>SUM(V76)</f>
        <v>0</v>
      </c>
      <c r="W77" s="68"/>
      <c r="X77" s="68">
        <f>SUM(X76)</f>
        <v>0</v>
      </c>
      <c r="Y77" s="69">
        <f>Y76</f>
        <v>0</v>
      </c>
      <c r="Z77" s="11"/>
    </row>
    <row r="78" spans="1:26" s="38" customFormat="1" x14ac:dyDescent="0.3">
      <c r="A78" s="32"/>
      <c r="B78" s="10" t="s">
        <v>134</v>
      </c>
      <c r="C78" s="10" t="s">
        <v>135</v>
      </c>
      <c r="D78" s="33">
        <f>D77+D75</f>
        <v>9281.8799999999992</v>
      </c>
      <c r="E78" s="33"/>
      <c r="F78" s="33">
        <f>F77+F75</f>
        <v>9281.8799999999992</v>
      </c>
      <c r="G78" s="28">
        <f t="shared" si="11"/>
        <v>100</v>
      </c>
      <c r="H78" s="33">
        <f>H77+H75</f>
        <v>9281.8799999999992</v>
      </c>
      <c r="I78" s="28">
        <f t="shared" si="12"/>
        <v>100</v>
      </c>
      <c r="J78" s="35">
        <f>J77+J75</f>
        <v>0</v>
      </c>
      <c r="K78" s="35">
        <f>K77+K75</f>
        <v>0</v>
      </c>
      <c r="L78" s="35">
        <f>L77+L75</f>
        <v>9281.8799999999992</v>
      </c>
      <c r="M78" s="36">
        <f>M77+M75</f>
        <v>9281.8799999999992</v>
      </c>
      <c r="N78" s="28"/>
      <c r="O78" s="28"/>
      <c r="P78" s="71">
        <f>P77+P75</f>
        <v>0</v>
      </c>
      <c r="Q78" s="71">
        <f>Q77+Q75</f>
        <v>0</v>
      </c>
      <c r="R78" s="71">
        <f>R77+R75</f>
        <v>9281.8799999999992</v>
      </c>
      <c r="S78" s="71">
        <f>S77+S75</f>
        <v>9281.8799999999992</v>
      </c>
      <c r="T78" s="69"/>
      <c r="U78" s="71"/>
      <c r="V78" s="71">
        <f>V77+V75</f>
        <v>0</v>
      </c>
      <c r="W78" s="71">
        <f>W77+W75</f>
        <v>0</v>
      </c>
      <c r="X78" s="71">
        <f>X77+X75</f>
        <v>18000</v>
      </c>
      <c r="Y78" s="72">
        <f>Y77+Y75</f>
        <v>18000</v>
      </c>
      <c r="Z78" s="37"/>
    </row>
    <row r="79" spans="1:26" x14ac:dyDescent="0.3">
      <c r="A79" s="5"/>
      <c r="B79" s="6"/>
      <c r="C79" s="6"/>
      <c r="D79" s="28"/>
      <c r="E79" s="28"/>
      <c r="F79" s="28"/>
      <c r="G79" s="28"/>
      <c r="H79" s="28"/>
      <c r="I79" s="28" t="e">
        <f t="shared" si="12"/>
        <v>#DIV/0!</v>
      </c>
      <c r="J79" s="29"/>
      <c r="K79" s="30"/>
      <c r="L79" s="30"/>
      <c r="M79" s="31"/>
      <c r="N79" s="28"/>
      <c r="O79" s="28"/>
      <c r="P79" s="67"/>
      <c r="Q79" s="68"/>
      <c r="R79" s="68"/>
      <c r="S79" s="68"/>
      <c r="T79" s="69"/>
      <c r="U79" s="68"/>
      <c r="V79" s="67"/>
      <c r="W79" s="68"/>
      <c r="X79" s="68"/>
      <c r="Y79" s="69"/>
      <c r="Z79" s="11"/>
    </row>
    <row r="80" spans="1:26" x14ac:dyDescent="0.3">
      <c r="A80" s="5"/>
      <c r="B80" s="6"/>
      <c r="C80" s="6"/>
      <c r="D80" s="28"/>
      <c r="E80" s="28"/>
      <c r="F80" s="28"/>
      <c r="G80" s="28"/>
      <c r="H80" s="28"/>
      <c r="I80" s="28" t="e">
        <f t="shared" si="12"/>
        <v>#DIV/0!</v>
      </c>
      <c r="J80" s="29"/>
      <c r="K80" s="30"/>
      <c r="L80" s="30"/>
      <c r="M80" s="31"/>
      <c r="N80" s="28"/>
      <c r="O80" s="28"/>
      <c r="P80" s="67"/>
      <c r="Q80" s="68"/>
      <c r="R80" s="68"/>
      <c r="S80" s="68"/>
      <c r="T80" s="69"/>
      <c r="U80" s="68"/>
      <c r="V80" s="67"/>
      <c r="W80" s="68"/>
      <c r="X80" s="68"/>
      <c r="Y80" s="69"/>
      <c r="Z80" s="11"/>
    </row>
    <row r="81" spans="1:26" x14ac:dyDescent="0.3">
      <c r="A81" s="5"/>
      <c r="B81" s="6" t="s">
        <v>136</v>
      </c>
      <c r="C81" s="6" t="s">
        <v>137</v>
      </c>
      <c r="D81" s="28">
        <v>292.45999999999998</v>
      </c>
      <c r="E81" s="28"/>
      <c r="F81" s="28">
        <v>361.96</v>
      </c>
      <c r="G81" s="28">
        <f t="shared" si="11"/>
        <v>123.76393352937154</v>
      </c>
      <c r="H81" s="28">
        <v>328.64</v>
      </c>
      <c r="I81" s="28">
        <f t="shared" si="12"/>
        <v>90.794562935130955</v>
      </c>
      <c r="J81" s="29">
        <f>H81</f>
        <v>328.64</v>
      </c>
      <c r="K81" s="30"/>
      <c r="L81" s="30"/>
      <c r="M81" s="31">
        <f t="shared" ref="M81:M87" si="13">SUM(J81:L81)</f>
        <v>328.64</v>
      </c>
      <c r="N81" s="28"/>
      <c r="O81" s="28"/>
      <c r="P81" s="67">
        <v>400</v>
      </c>
      <c r="Q81" s="68"/>
      <c r="R81" s="68"/>
      <c r="S81" s="68">
        <f t="shared" ref="S81:S87" si="14">SUM(P81:R81)</f>
        <v>400</v>
      </c>
      <c r="T81" s="69"/>
      <c r="U81" s="68"/>
      <c r="V81" s="67">
        <v>400</v>
      </c>
      <c r="W81" s="68"/>
      <c r="X81" s="68"/>
      <c r="Y81" s="69">
        <f t="shared" ref="Y81:Y87" si="15">SUM(V81:X81)</f>
        <v>400</v>
      </c>
      <c r="Z81" s="11"/>
    </row>
    <row r="82" spans="1:26" x14ac:dyDescent="0.3">
      <c r="A82" s="5"/>
      <c r="B82" s="6" t="s">
        <v>138</v>
      </c>
      <c r="C82" s="6" t="s">
        <v>139</v>
      </c>
      <c r="D82" s="28">
        <v>2196</v>
      </c>
      <c r="E82" s="28"/>
      <c r="F82" s="28">
        <v>2419.33</v>
      </c>
      <c r="G82" s="28">
        <f t="shared" si="11"/>
        <v>110.16985428051002</v>
      </c>
      <c r="H82" s="28">
        <v>2280</v>
      </c>
      <c r="I82" s="28">
        <f t="shared" si="12"/>
        <v>94.240967540600082</v>
      </c>
      <c r="J82" s="29">
        <v>0</v>
      </c>
      <c r="K82" s="30"/>
      <c r="L82" s="30">
        <v>2280</v>
      </c>
      <c r="M82" s="31">
        <f t="shared" si="13"/>
        <v>2280</v>
      </c>
      <c r="N82" s="28"/>
      <c r="O82" s="28"/>
      <c r="P82" s="67">
        <v>0</v>
      </c>
      <c r="Q82" s="68"/>
      <c r="R82" s="68">
        <v>2500</v>
      </c>
      <c r="S82" s="68">
        <f t="shared" si="14"/>
        <v>2500</v>
      </c>
      <c r="T82" s="69"/>
      <c r="U82" s="68"/>
      <c r="V82" s="67">
        <v>0</v>
      </c>
      <c r="W82" s="68"/>
      <c r="X82" s="68">
        <v>2500</v>
      </c>
      <c r="Y82" s="69">
        <f t="shared" si="15"/>
        <v>2500</v>
      </c>
      <c r="Z82" s="11"/>
    </row>
    <row r="83" spans="1:26" x14ac:dyDescent="0.3">
      <c r="A83" s="5"/>
      <c r="B83" s="6" t="s">
        <v>140</v>
      </c>
      <c r="C83" s="6" t="s">
        <v>141</v>
      </c>
      <c r="D83" s="28"/>
      <c r="E83" s="28"/>
      <c r="F83" s="28"/>
      <c r="G83" s="28"/>
      <c r="H83" s="28">
        <v>136</v>
      </c>
      <c r="I83" s="28"/>
      <c r="J83" s="29">
        <f t="shared" ref="J83:J87" si="16">H83</f>
        <v>136</v>
      </c>
      <c r="K83" s="30"/>
      <c r="L83" s="30"/>
      <c r="M83" s="31">
        <f t="shared" si="13"/>
        <v>136</v>
      </c>
      <c r="N83" s="28"/>
      <c r="O83" s="28"/>
      <c r="P83" s="67"/>
      <c r="Q83" s="68"/>
      <c r="R83" s="68"/>
      <c r="S83" s="68"/>
      <c r="T83" s="69"/>
      <c r="U83" s="68"/>
      <c r="V83" s="67"/>
      <c r="W83" s="68"/>
      <c r="X83" s="68"/>
      <c r="Y83" s="69"/>
      <c r="Z83" s="11"/>
    </row>
    <row r="84" spans="1:26" x14ac:dyDescent="0.3">
      <c r="A84" s="5"/>
      <c r="B84" s="6" t="s">
        <v>142</v>
      </c>
      <c r="C84" s="6" t="s">
        <v>143</v>
      </c>
      <c r="D84" s="28">
        <v>63.5</v>
      </c>
      <c r="E84" s="28"/>
      <c r="F84" s="28">
        <v>65</v>
      </c>
      <c r="G84" s="28">
        <f t="shared" si="11"/>
        <v>102.36220472440945</v>
      </c>
      <c r="H84" s="28">
        <v>0</v>
      </c>
      <c r="I84" s="28">
        <f t="shared" si="12"/>
        <v>0</v>
      </c>
      <c r="J84" s="29">
        <f t="shared" si="16"/>
        <v>0</v>
      </c>
      <c r="K84" s="30"/>
      <c r="L84" s="30"/>
      <c r="M84" s="31">
        <f t="shared" si="13"/>
        <v>0</v>
      </c>
      <c r="N84" s="28"/>
      <c r="O84" s="28"/>
      <c r="P84" s="67">
        <v>62</v>
      </c>
      <c r="Q84" s="68"/>
      <c r="R84" s="68"/>
      <c r="S84" s="68">
        <f t="shared" si="14"/>
        <v>62</v>
      </c>
      <c r="T84" s="69"/>
      <c r="U84" s="68"/>
      <c r="V84" s="67">
        <v>62</v>
      </c>
      <c r="W84" s="68"/>
      <c r="X84" s="68"/>
      <c r="Y84" s="69">
        <f t="shared" si="15"/>
        <v>62</v>
      </c>
      <c r="Z84" s="11"/>
    </row>
    <row r="85" spans="1:26" x14ac:dyDescent="0.3">
      <c r="A85" s="5"/>
      <c r="B85" s="6" t="s">
        <v>144</v>
      </c>
      <c r="C85" s="6" t="s">
        <v>145</v>
      </c>
      <c r="D85" s="28">
        <v>410.28</v>
      </c>
      <c r="E85" s="28"/>
      <c r="F85" s="28">
        <v>0</v>
      </c>
      <c r="G85" s="28">
        <f t="shared" si="11"/>
        <v>0</v>
      </c>
      <c r="H85" s="28">
        <v>0</v>
      </c>
      <c r="I85" s="28" t="e">
        <f t="shared" si="12"/>
        <v>#DIV/0!</v>
      </c>
      <c r="J85" s="29">
        <f t="shared" si="16"/>
        <v>0</v>
      </c>
      <c r="K85" s="30"/>
      <c r="L85" s="30"/>
      <c r="M85" s="31">
        <f t="shared" si="13"/>
        <v>0</v>
      </c>
      <c r="N85" s="28"/>
      <c r="O85" s="28"/>
      <c r="P85" s="67">
        <v>0</v>
      </c>
      <c r="Q85" s="68"/>
      <c r="R85" s="68"/>
      <c r="S85" s="68">
        <f t="shared" si="14"/>
        <v>0</v>
      </c>
      <c r="T85" s="69"/>
      <c r="U85" s="68"/>
      <c r="V85" s="67">
        <v>0</v>
      </c>
      <c r="W85" s="68"/>
      <c r="X85" s="68"/>
      <c r="Y85" s="69">
        <f t="shared" si="15"/>
        <v>0</v>
      </c>
      <c r="Z85" s="11"/>
    </row>
    <row r="86" spans="1:26" x14ac:dyDescent="0.3">
      <c r="A86" s="5"/>
      <c r="B86" s="6" t="s">
        <v>146</v>
      </c>
      <c r="C86" s="6" t="s">
        <v>147</v>
      </c>
      <c r="D86" s="28">
        <v>0</v>
      </c>
      <c r="E86" s="28"/>
      <c r="F86" s="28">
        <v>0</v>
      </c>
      <c r="G86" s="28" t="e">
        <f t="shared" si="11"/>
        <v>#DIV/0!</v>
      </c>
      <c r="H86" s="28">
        <v>0</v>
      </c>
      <c r="I86" s="28" t="e">
        <f t="shared" si="12"/>
        <v>#DIV/0!</v>
      </c>
      <c r="J86" s="29">
        <f t="shared" si="16"/>
        <v>0</v>
      </c>
      <c r="K86" s="30"/>
      <c r="L86" s="30"/>
      <c r="M86" s="31">
        <f t="shared" si="13"/>
        <v>0</v>
      </c>
      <c r="N86" s="28"/>
      <c r="O86" s="28"/>
      <c r="P86" s="67">
        <v>0</v>
      </c>
      <c r="Q86" s="68"/>
      <c r="R86" s="68"/>
      <c r="S86" s="68">
        <f t="shared" si="14"/>
        <v>0</v>
      </c>
      <c r="T86" s="69"/>
      <c r="U86" s="68"/>
      <c r="V86" s="67">
        <v>0</v>
      </c>
      <c r="W86" s="68"/>
      <c r="X86" s="68"/>
      <c r="Y86" s="69">
        <f t="shared" si="15"/>
        <v>0</v>
      </c>
      <c r="Z86" s="11"/>
    </row>
    <row r="87" spans="1:26" x14ac:dyDescent="0.3">
      <c r="A87" s="5"/>
      <c r="B87" s="6" t="s">
        <v>148</v>
      </c>
      <c r="C87" s="6" t="s">
        <v>149</v>
      </c>
      <c r="D87" s="28">
        <v>23</v>
      </c>
      <c r="E87" s="28"/>
      <c r="F87" s="28">
        <v>143</v>
      </c>
      <c r="G87" s="28">
        <f t="shared" si="11"/>
        <v>621.73913043478262</v>
      </c>
      <c r="H87" s="28">
        <v>0</v>
      </c>
      <c r="I87" s="28">
        <f t="shared" si="12"/>
        <v>0</v>
      </c>
      <c r="J87" s="29">
        <f t="shared" si="16"/>
        <v>0</v>
      </c>
      <c r="K87" s="30"/>
      <c r="L87" s="30"/>
      <c r="M87" s="31">
        <f t="shared" si="13"/>
        <v>0</v>
      </c>
      <c r="N87" s="28"/>
      <c r="O87" s="28"/>
      <c r="P87" s="67">
        <v>0</v>
      </c>
      <c r="Q87" s="68"/>
      <c r="R87" s="68"/>
      <c r="S87" s="68">
        <f t="shared" si="14"/>
        <v>0</v>
      </c>
      <c r="T87" s="69"/>
      <c r="U87" s="68"/>
      <c r="V87" s="67">
        <v>0</v>
      </c>
      <c r="W87" s="68"/>
      <c r="X87" s="68"/>
      <c r="Y87" s="69">
        <f t="shared" si="15"/>
        <v>0</v>
      </c>
      <c r="Z87" s="11"/>
    </row>
    <row r="88" spans="1:26" x14ac:dyDescent="0.3">
      <c r="A88" s="5"/>
      <c r="B88" s="6" t="s">
        <v>150</v>
      </c>
      <c r="C88" s="6" t="s">
        <v>151</v>
      </c>
      <c r="D88" s="28">
        <f>SUM(D81:D87)</f>
        <v>2985.24</v>
      </c>
      <c r="E88" s="28"/>
      <c r="F88" s="28">
        <f>SUM(F81:F87)</f>
        <v>2989.29</v>
      </c>
      <c r="G88" s="28">
        <f t="shared" si="11"/>
        <v>100.1356674840214</v>
      </c>
      <c r="H88" s="28">
        <f>SUM(H81:H87)</f>
        <v>2744.64</v>
      </c>
      <c r="I88" s="28">
        <f t="shared" si="12"/>
        <v>91.815782342964383</v>
      </c>
      <c r="J88" s="29">
        <f>SUM(J81:J87)</f>
        <v>464.64</v>
      </c>
      <c r="K88" s="30">
        <f>SUM(K81:K87)</f>
        <v>0</v>
      </c>
      <c r="L88" s="30">
        <f>SUM(L81:L87)</f>
        <v>2280</v>
      </c>
      <c r="M88" s="31">
        <f>SUM(M81:M87)</f>
        <v>2744.64</v>
      </c>
      <c r="N88" s="28"/>
      <c r="O88" s="28"/>
      <c r="P88" s="67">
        <f>SUM(P81:P87)</f>
        <v>462</v>
      </c>
      <c r="Q88" s="68">
        <f>SUM(Q81:Q87)</f>
        <v>0</v>
      </c>
      <c r="R88" s="68">
        <f>SUM(R81:R87)</f>
        <v>2500</v>
      </c>
      <c r="S88" s="68">
        <f>SUM(S81:S87)</f>
        <v>2962</v>
      </c>
      <c r="T88" s="69"/>
      <c r="U88" s="68"/>
      <c r="V88" s="67">
        <f>SUM(V81:V87)</f>
        <v>462</v>
      </c>
      <c r="W88" s="68">
        <f>SUM(W81:W87)</f>
        <v>0</v>
      </c>
      <c r="X88" s="68">
        <f>SUM(X81:X87)</f>
        <v>2500</v>
      </c>
      <c r="Y88" s="69">
        <f>SUM(Y81:Y87)</f>
        <v>2962</v>
      </c>
      <c r="Z88" s="11"/>
    </row>
    <row r="89" spans="1:26" x14ac:dyDescent="0.3">
      <c r="A89" s="5"/>
      <c r="B89" s="6" t="s">
        <v>152</v>
      </c>
      <c r="C89" s="6" t="s">
        <v>153</v>
      </c>
      <c r="D89" s="28">
        <v>2470</v>
      </c>
      <c r="E89" s="28"/>
      <c r="F89" s="28">
        <v>954</v>
      </c>
      <c r="G89" s="28">
        <f t="shared" si="11"/>
        <v>38.623481781376519</v>
      </c>
      <c r="H89" s="28">
        <v>469</v>
      </c>
      <c r="I89" s="28">
        <f t="shared" si="12"/>
        <v>49.161425576519918</v>
      </c>
      <c r="J89" s="29">
        <f>H89</f>
        <v>469</v>
      </c>
      <c r="K89" s="30"/>
      <c r="L89" s="30"/>
      <c r="M89" s="31">
        <f t="shared" ref="M89:M95" si="17">SUM(J89:L89)</f>
        <v>469</v>
      </c>
      <c r="N89" s="28"/>
      <c r="O89" s="28"/>
      <c r="P89" s="67">
        <v>500</v>
      </c>
      <c r="Q89" s="68"/>
      <c r="R89" s="68"/>
      <c r="S89" s="68">
        <f t="shared" ref="S89:S99" si="18">SUM(P89:R89)</f>
        <v>500</v>
      </c>
      <c r="T89" s="69"/>
      <c r="U89" s="68"/>
      <c r="V89" s="67">
        <v>500</v>
      </c>
      <c r="W89" s="68"/>
      <c r="X89" s="68"/>
      <c r="Y89" s="69">
        <f t="shared" ref="Y89:Y99" si="19">SUM(V89:X89)</f>
        <v>500</v>
      </c>
      <c r="Z89" s="11"/>
    </row>
    <row r="90" spans="1:26" x14ac:dyDescent="0.3">
      <c r="A90" s="5"/>
      <c r="B90" s="6" t="s">
        <v>154</v>
      </c>
      <c r="C90" s="6" t="s">
        <v>155</v>
      </c>
      <c r="D90" s="28">
        <v>0</v>
      </c>
      <c r="E90" s="28"/>
      <c r="F90" s="28">
        <v>0</v>
      </c>
      <c r="G90" s="28" t="e">
        <f t="shared" si="11"/>
        <v>#DIV/0!</v>
      </c>
      <c r="H90" s="28">
        <v>0</v>
      </c>
      <c r="I90" s="28" t="e">
        <f t="shared" si="12"/>
        <v>#DIV/0!</v>
      </c>
      <c r="J90" s="29">
        <f t="shared" ref="J90:J98" si="20">H90</f>
        <v>0</v>
      </c>
      <c r="K90" s="30"/>
      <c r="L90" s="30"/>
      <c r="M90" s="31">
        <f t="shared" si="17"/>
        <v>0</v>
      </c>
      <c r="N90" s="28"/>
      <c r="O90" s="28"/>
      <c r="P90" s="67"/>
      <c r="Q90" s="68"/>
      <c r="R90" s="68"/>
      <c r="S90" s="68">
        <f t="shared" si="18"/>
        <v>0</v>
      </c>
      <c r="T90" s="69"/>
      <c r="U90" s="68"/>
      <c r="V90" s="67"/>
      <c r="W90" s="68"/>
      <c r="X90" s="68"/>
      <c r="Y90" s="69">
        <f t="shared" si="19"/>
        <v>0</v>
      </c>
      <c r="Z90" s="11"/>
    </row>
    <row r="91" spans="1:26" x14ac:dyDescent="0.3">
      <c r="A91" s="5"/>
      <c r="B91" s="6" t="s">
        <v>156</v>
      </c>
      <c r="C91" s="6" t="s">
        <v>157</v>
      </c>
      <c r="D91" s="28">
        <v>0</v>
      </c>
      <c r="E91" s="28"/>
      <c r="F91" s="28">
        <v>0</v>
      </c>
      <c r="G91" s="28" t="e">
        <f t="shared" si="11"/>
        <v>#DIV/0!</v>
      </c>
      <c r="H91" s="28">
        <v>0</v>
      </c>
      <c r="I91" s="28" t="e">
        <f t="shared" si="12"/>
        <v>#DIV/0!</v>
      </c>
      <c r="J91" s="29">
        <f t="shared" si="20"/>
        <v>0</v>
      </c>
      <c r="K91" s="30"/>
      <c r="L91" s="30"/>
      <c r="M91" s="31">
        <f t="shared" si="17"/>
        <v>0</v>
      </c>
      <c r="N91" s="28"/>
      <c r="O91" s="28"/>
      <c r="P91" s="67"/>
      <c r="Q91" s="68"/>
      <c r="R91" s="68"/>
      <c r="S91" s="68">
        <f t="shared" si="18"/>
        <v>0</v>
      </c>
      <c r="T91" s="69"/>
      <c r="U91" s="68"/>
      <c r="V91" s="67"/>
      <c r="W91" s="68"/>
      <c r="X91" s="68"/>
      <c r="Y91" s="69">
        <f t="shared" si="19"/>
        <v>0</v>
      </c>
      <c r="Z91" s="11"/>
    </row>
    <row r="92" spans="1:26" x14ac:dyDescent="0.3">
      <c r="A92" s="5"/>
      <c r="B92" s="6" t="s">
        <v>158</v>
      </c>
      <c r="C92" s="6" t="s">
        <v>159</v>
      </c>
      <c r="D92" s="28">
        <v>729.74</v>
      </c>
      <c r="E92" s="28"/>
      <c r="F92" s="28">
        <v>152.46</v>
      </c>
      <c r="G92" s="28">
        <f t="shared" si="11"/>
        <v>20.892372625866745</v>
      </c>
      <c r="H92" s="28">
        <v>43.37</v>
      </c>
      <c r="I92" s="28">
        <f t="shared" si="12"/>
        <v>28.446805719532989</v>
      </c>
      <c r="J92" s="29">
        <f t="shared" si="20"/>
        <v>43.37</v>
      </c>
      <c r="K92" s="30"/>
      <c r="L92" s="30"/>
      <c r="M92" s="31">
        <f t="shared" si="17"/>
        <v>43.37</v>
      </c>
      <c r="N92" s="28"/>
      <c r="O92" s="28"/>
      <c r="P92" s="67">
        <v>2000</v>
      </c>
      <c r="Q92" s="68"/>
      <c r="R92" s="68"/>
      <c r="S92" s="68">
        <f t="shared" si="18"/>
        <v>2000</v>
      </c>
      <c r="T92" s="69"/>
      <c r="U92" s="68"/>
      <c r="V92" s="67">
        <v>2000</v>
      </c>
      <c r="W92" s="68"/>
      <c r="X92" s="68"/>
      <c r="Y92" s="69">
        <f t="shared" si="19"/>
        <v>2000</v>
      </c>
      <c r="Z92" s="11"/>
    </row>
    <row r="93" spans="1:26" x14ac:dyDescent="0.3">
      <c r="A93" s="5"/>
      <c r="B93" s="6" t="s">
        <v>160</v>
      </c>
      <c r="C93" s="6" t="s">
        <v>161</v>
      </c>
      <c r="D93" s="28">
        <v>300.38</v>
      </c>
      <c r="E93" s="28"/>
      <c r="F93" s="28">
        <v>300.38</v>
      </c>
      <c r="G93" s="28">
        <f t="shared" si="11"/>
        <v>100</v>
      </c>
      <c r="H93" s="28">
        <v>0</v>
      </c>
      <c r="I93" s="28">
        <f t="shared" si="12"/>
        <v>0</v>
      </c>
      <c r="J93" s="29">
        <f t="shared" si="20"/>
        <v>0</v>
      </c>
      <c r="K93" s="30"/>
      <c r="L93" s="30"/>
      <c r="M93" s="31">
        <f t="shared" si="17"/>
        <v>0</v>
      </c>
      <c r="N93" s="28"/>
      <c r="O93" s="28"/>
      <c r="P93" s="67">
        <v>0</v>
      </c>
      <c r="Q93" s="68"/>
      <c r="R93" s="68"/>
      <c r="S93" s="68">
        <f t="shared" si="18"/>
        <v>0</v>
      </c>
      <c r="T93" s="69"/>
      <c r="U93" s="68"/>
      <c r="V93" s="67">
        <v>0</v>
      </c>
      <c r="W93" s="68"/>
      <c r="X93" s="68"/>
      <c r="Y93" s="69">
        <f t="shared" si="19"/>
        <v>0</v>
      </c>
      <c r="Z93" s="11"/>
    </row>
    <row r="94" spans="1:26" x14ac:dyDescent="0.3">
      <c r="A94" s="5"/>
      <c r="B94" s="6" t="s">
        <v>162</v>
      </c>
      <c r="C94" s="6" t="s">
        <v>163</v>
      </c>
      <c r="D94" s="28">
        <v>4.1500000000000004</v>
      </c>
      <c r="E94" s="28"/>
      <c r="F94" s="28">
        <v>1.64</v>
      </c>
      <c r="G94" s="28">
        <f t="shared" si="11"/>
        <v>39.518072289156621</v>
      </c>
      <c r="H94" s="28">
        <v>0.01</v>
      </c>
      <c r="I94" s="28">
        <f t="shared" si="12"/>
        <v>0.6097560975609756</v>
      </c>
      <c r="J94" s="29">
        <f t="shared" si="20"/>
        <v>0.01</v>
      </c>
      <c r="K94" s="30"/>
      <c r="L94" s="30"/>
      <c r="M94" s="31">
        <f t="shared" si="17"/>
        <v>0.01</v>
      </c>
      <c r="N94" s="28"/>
      <c r="O94" s="28"/>
      <c r="P94" s="67"/>
      <c r="Q94" s="68"/>
      <c r="R94" s="68"/>
      <c r="S94" s="68">
        <f t="shared" si="18"/>
        <v>0</v>
      </c>
      <c r="T94" s="69"/>
      <c r="U94" s="68"/>
      <c r="V94" s="67"/>
      <c r="W94" s="68"/>
      <c r="X94" s="68"/>
      <c r="Y94" s="69">
        <f t="shared" si="19"/>
        <v>0</v>
      </c>
      <c r="Z94" s="11"/>
    </row>
    <row r="95" spans="1:26" x14ac:dyDescent="0.3">
      <c r="A95" s="5"/>
      <c r="B95" s="6" t="s">
        <v>164</v>
      </c>
      <c r="C95" s="6" t="s">
        <v>165</v>
      </c>
      <c r="D95" s="28"/>
      <c r="E95" s="28"/>
      <c r="F95" s="28">
        <v>100</v>
      </c>
      <c r="G95" s="28" t="e">
        <f t="shared" si="11"/>
        <v>#DIV/0!</v>
      </c>
      <c r="H95" s="28">
        <v>0</v>
      </c>
      <c r="I95" s="28">
        <f t="shared" si="12"/>
        <v>0</v>
      </c>
      <c r="J95" s="29">
        <f t="shared" si="20"/>
        <v>0</v>
      </c>
      <c r="K95" s="30"/>
      <c r="L95" s="30"/>
      <c r="M95" s="31">
        <f t="shared" si="17"/>
        <v>0</v>
      </c>
      <c r="N95" s="28"/>
      <c r="O95" s="28"/>
      <c r="P95" s="67"/>
      <c r="Q95" s="68"/>
      <c r="R95" s="68"/>
      <c r="S95" s="68">
        <f t="shared" si="18"/>
        <v>0</v>
      </c>
      <c r="T95" s="69"/>
      <c r="U95" s="68"/>
      <c r="V95" s="67"/>
      <c r="W95" s="68"/>
      <c r="X95" s="68"/>
      <c r="Y95" s="69">
        <f t="shared" si="19"/>
        <v>0</v>
      </c>
      <c r="Z95" s="11"/>
    </row>
    <row r="96" spans="1:26" x14ac:dyDescent="0.3">
      <c r="A96" s="5"/>
      <c r="B96" s="6" t="s">
        <v>166</v>
      </c>
      <c r="C96" s="6" t="s">
        <v>167</v>
      </c>
      <c r="D96" s="28"/>
      <c r="E96" s="28"/>
      <c r="F96" s="28"/>
      <c r="G96" s="28"/>
      <c r="H96" s="28">
        <v>7.56</v>
      </c>
      <c r="I96" s="28"/>
      <c r="J96" s="29">
        <f t="shared" si="20"/>
        <v>7.56</v>
      </c>
      <c r="K96" s="30"/>
      <c r="L96" s="30"/>
      <c r="M96" s="31"/>
      <c r="N96" s="28"/>
      <c r="O96" s="28"/>
      <c r="P96" s="67">
        <v>1000</v>
      </c>
      <c r="Q96" s="68"/>
      <c r="R96" s="68"/>
      <c r="S96" s="68"/>
      <c r="T96" s="69"/>
      <c r="U96" s="68"/>
      <c r="V96" s="67">
        <v>1000</v>
      </c>
      <c r="W96" s="68"/>
      <c r="X96" s="68"/>
      <c r="Y96" s="69"/>
      <c r="Z96" s="11"/>
    </row>
    <row r="97" spans="1:26" x14ac:dyDescent="0.3">
      <c r="A97" s="5"/>
      <c r="B97" s="6" t="s">
        <v>168</v>
      </c>
      <c r="C97" s="6" t="s">
        <v>169</v>
      </c>
      <c r="D97" s="28">
        <v>258.92</v>
      </c>
      <c r="E97" s="28"/>
      <c r="F97" s="28">
        <v>145.80000000000001</v>
      </c>
      <c r="G97" s="28">
        <f t="shared" si="11"/>
        <v>56.310829599876413</v>
      </c>
      <c r="H97" s="28">
        <v>45.78</v>
      </c>
      <c r="I97" s="28">
        <f t="shared" si="12"/>
        <v>31.399176954732507</v>
      </c>
      <c r="J97" s="29">
        <f t="shared" si="20"/>
        <v>45.78</v>
      </c>
      <c r="K97" s="30"/>
      <c r="L97" s="30"/>
      <c r="M97" s="31">
        <f t="shared" ref="M97:M99" si="21">SUM(J97:L97)</f>
        <v>45.78</v>
      </c>
      <c r="N97" s="28"/>
      <c r="O97" s="28"/>
      <c r="P97" s="67">
        <v>0</v>
      </c>
      <c r="Q97" s="68"/>
      <c r="R97" s="68"/>
      <c r="S97" s="68">
        <f t="shared" si="18"/>
        <v>0</v>
      </c>
      <c r="T97" s="69"/>
      <c r="U97" s="68"/>
      <c r="V97" s="67">
        <v>0</v>
      </c>
      <c r="W97" s="68"/>
      <c r="X97" s="68"/>
      <c r="Y97" s="69">
        <f t="shared" si="19"/>
        <v>0</v>
      </c>
      <c r="Z97" s="11"/>
    </row>
    <row r="98" spans="1:26" x14ac:dyDescent="0.3">
      <c r="A98" s="5"/>
      <c r="B98" s="6" t="s">
        <v>170</v>
      </c>
      <c r="C98" s="6" t="s">
        <v>171</v>
      </c>
      <c r="D98" s="28">
        <v>1422.48</v>
      </c>
      <c r="E98" s="28"/>
      <c r="F98" s="28">
        <v>474.44</v>
      </c>
      <c r="G98" s="28">
        <f t="shared" si="11"/>
        <v>33.353017265620608</v>
      </c>
      <c r="H98" s="28">
        <v>137.43</v>
      </c>
      <c r="I98" s="28">
        <f t="shared" si="12"/>
        <v>28.966781890228479</v>
      </c>
      <c r="J98" s="29">
        <f t="shared" si="20"/>
        <v>137.43</v>
      </c>
      <c r="K98" s="30"/>
      <c r="L98" s="30"/>
      <c r="M98" s="31">
        <f t="shared" si="21"/>
        <v>137.43</v>
      </c>
      <c r="N98" s="28"/>
      <c r="O98" s="28"/>
      <c r="P98" s="67">
        <v>300</v>
      </c>
      <c r="Q98" s="68"/>
      <c r="R98" s="68"/>
      <c r="S98" s="68">
        <f t="shared" si="18"/>
        <v>300</v>
      </c>
      <c r="T98" s="69"/>
      <c r="U98" s="68"/>
      <c r="V98" s="67">
        <v>300</v>
      </c>
      <c r="W98" s="68"/>
      <c r="X98" s="68"/>
      <c r="Y98" s="69">
        <f t="shared" si="19"/>
        <v>300</v>
      </c>
      <c r="Z98" s="11"/>
    </row>
    <row r="99" spans="1:26" x14ac:dyDescent="0.3">
      <c r="A99" s="5"/>
      <c r="B99" s="6" t="s">
        <v>172</v>
      </c>
      <c r="C99" s="6" t="s">
        <v>173</v>
      </c>
      <c r="D99" s="28">
        <f>SUM(D89:D98)</f>
        <v>5185.67</v>
      </c>
      <c r="E99" s="28"/>
      <c r="F99" s="28">
        <v>1828.34</v>
      </c>
      <c r="G99" s="28">
        <f t="shared" si="11"/>
        <v>35.257546276565996</v>
      </c>
      <c r="H99" s="28">
        <f>SUM(H89:H98)</f>
        <v>703.14999999999986</v>
      </c>
      <c r="I99" s="28">
        <f t="shared" si="12"/>
        <v>38.458383014100214</v>
      </c>
      <c r="J99" s="29">
        <f>SUM(J89:J98)</f>
        <v>703.14999999999986</v>
      </c>
      <c r="K99" s="30">
        <f>SUM(K89:K98)</f>
        <v>0</v>
      </c>
      <c r="L99" s="30">
        <f>SUM(L89:L98)</f>
        <v>0</v>
      </c>
      <c r="M99" s="31">
        <f t="shared" si="21"/>
        <v>703.14999999999986</v>
      </c>
      <c r="N99" s="28"/>
      <c r="O99" s="28"/>
      <c r="P99" s="67">
        <f>SUM(P89:P98)</f>
        <v>3800</v>
      </c>
      <c r="Q99" s="68">
        <f>SUM(Q89:Q98)</f>
        <v>0</v>
      </c>
      <c r="R99" s="68">
        <f>SUM(R89:R98)</f>
        <v>0</v>
      </c>
      <c r="S99" s="68">
        <f t="shared" si="18"/>
        <v>3800</v>
      </c>
      <c r="T99" s="69"/>
      <c r="U99" s="68"/>
      <c r="V99" s="67">
        <f>SUM(V89:V98)</f>
        <v>3800</v>
      </c>
      <c r="W99" s="68">
        <f>SUM(W89:W98)</f>
        <v>0</v>
      </c>
      <c r="X99" s="68">
        <f>SUM(X89:X98)</f>
        <v>0</v>
      </c>
      <c r="Y99" s="69">
        <f t="shared" si="19"/>
        <v>3800</v>
      </c>
      <c r="Z99" s="11"/>
    </row>
    <row r="100" spans="1:26" s="38" customFormat="1" x14ac:dyDescent="0.3">
      <c r="A100" s="32"/>
      <c r="B100" s="10" t="s">
        <v>174</v>
      </c>
      <c r="C100" s="10" t="s">
        <v>175</v>
      </c>
      <c r="D100" s="33">
        <f>D99+D88</f>
        <v>8170.91</v>
      </c>
      <c r="E100" s="33"/>
      <c r="F100" s="33">
        <f>F99+F88</f>
        <v>4817.63</v>
      </c>
      <c r="G100" s="28">
        <f t="shared" si="11"/>
        <v>58.96075222955583</v>
      </c>
      <c r="H100" s="33">
        <f>H99+H88</f>
        <v>3447.79</v>
      </c>
      <c r="I100" s="28">
        <f t="shared" si="12"/>
        <v>71.566102004512587</v>
      </c>
      <c r="J100" s="34">
        <f>J99+J88</f>
        <v>1167.79</v>
      </c>
      <c r="K100" s="35">
        <f>K99+K88</f>
        <v>0</v>
      </c>
      <c r="L100" s="35">
        <f>L99+L88</f>
        <v>2280</v>
      </c>
      <c r="M100" s="36">
        <f>M99+M88</f>
        <v>3447.79</v>
      </c>
      <c r="N100" s="28"/>
      <c r="O100" s="28"/>
      <c r="P100" s="70">
        <f>P99+P88</f>
        <v>4262</v>
      </c>
      <c r="Q100" s="71">
        <f>Q99+Q88</f>
        <v>0</v>
      </c>
      <c r="R100" s="71">
        <f>R99+R88</f>
        <v>2500</v>
      </c>
      <c r="S100" s="71">
        <f>S99+S88</f>
        <v>6762</v>
      </c>
      <c r="T100" s="69"/>
      <c r="U100" s="71"/>
      <c r="V100" s="70">
        <f>V99+V88</f>
        <v>4262</v>
      </c>
      <c r="W100" s="71">
        <f>W99+W88</f>
        <v>0</v>
      </c>
      <c r="X100" s="71">
        <f>X99+X88</f>
        <v>2500</v>
      </c>
      <c r="Y100" s="72">
        <f>Y99+Y88</f>
        <v>6762</v>
      </c>
      <c r="Z100" s="37"/>
    </row>
    <row r="101" spans="1:26" x14ac:dyDescent="0.3">
      <c r="A101" s="5"/>
      <c r="B101" s="6"/>
      <c r="C101" s="6"/>
      <c r="D101" s="28"/>
      <c r="E101" s="28"/>
      <c r="F101" s="28"/>
      <c r="G101" s="28"/>
      <c r="H101" s="28"/>
      <c r="I101" s="28" t="e">
        <f t="shared" si="12"/>
        <v>#DIV/0!</v>
      </c>
      <c r="J101" s="29"/>
      <c r="K101" s="30"/>
      <c r="L101" s="30"/>
      <c r="M101" s="31"/>
      <c r="N101" s="28"/>
      <c r="O101" s="28"/>
      <c r="P101" s="67"/>
      <c r="Q101" s="68"/>
      <c r="R101" s="68"/>
      <c r="S101" s="68"/>
      <c r="T101" s="69"/>
      <c r="U101" s="68"/>
      <c r="V101" s="67"/>
      <c r="W101" s="68"/>
      <c r="X101" s="68"/>
      <c r="Y101" s="69"/>
      <c r="Z101" s="11"/>
    </row>
    <row r="102" spans="1:26" x14ac:dyDescent="0.3">
      <c r="A102" s="5"/>
      <c r="B102" s="6"/>
      <c r="C102" s="6"/>
      <c r="D102" s="28"/>
      <c r="E102" s="28"/>
      <c r="F102" s="28"/>
      <c r="G102" s="28"/>
      <c r="H102" s="28"/>
      <c r="I102" s="28" t="e">
        <f t="shared" si="12"/>
        <v>#DIV/0!</v>
      </c>
      <c r="J102" s="29"/>
      <c r="K102" s="30"/>
      <c r="L102" s="30"/>
      <c r="M102" s="31"/>
      <c r="N102" s="28"/>
      <c r="O102" s="28"/>
      <c r="P102" s="67"/>
      <c r="Q102" s="68"/>
      <c r="R102" s="68"/>
      <c r="S102" s="68"/>
      <c r="T102" s="69"/>
      <c r="U102" s="68"/>
      <c r="V102" s="67"/>
      <c r="W102" s="68"/>
      <c r="X102" s="68"/>
      <c r="Y102" s="69"/>
      <c r="Z102" s="11"/>
    </row>
    <row r="103" spans="1:26" x14ac:dyDescent="0.3">
      <c r="A103" s="5"/>
      <c r="B103" s="6" t="s">
        <v>176</v>
      </c>
      <c r="C103" s="6" t="s">
        <v>177</v>
      </c>
      <c r="D103" s="28">
        <v>0</v>
      </c>
      <c r="E103" s="28"/>
      <c r="F103" s="28">
        <v>0</v>
      </c>
      <c r="G103" s="28" t="e">
        <f t="shared" si="11"/>
        <v>#DIV/0!</v>
      </c>
      <c r="H103" s="28">
        <v>0</v>
      </c>
      <c r="I103" s="28" t="e">
        <f t="shared" si="12"/>
        <v>#DIV/0!</v>
      </c>
      <c r="J103" s="29">
        <f>H103</f>
        <v>0</v>
      </c>
      <c r="K103" s="30"/>
      <c r="L103" s="30"/>
      <c r="M103" s="31">
        <f t="shared" ref="M103:M109" si="22">SUM(J103:L103)</f>
        <v>0</v>
      </c>
      <c r="N103" s="28"/>
      <c r="O103" s="28"/>
      <c r="P103" s="67"/>
      <c r="Q103" s="68"/>
      <c r="R103" s="68"/>
      <c r="S103" s="68">
        <f t="shared" ref="S103:S109" si="23">SUM(P103:R103)</f>
        <v>0</v>
      </c>
      <c r="T103" s="69"/>
      <c r="U103" s="68"/>
      <c r="V103" s="67"/>
      <c r="W103" s="68"/>
      <c r="X103" s="68"/>
      <c r="Y103" s="69">
        <f t="shared" ref="Y103:Y109" si="24">SUM(V103:X103)</f>
        <v>0</v>
      </c>
      <c r="Z103" s="11"/>
    </row>
    <row r="104" spans="1:26" x14ac:dyDescent="0.3">
      <c r="A104" s="5"/>
      <c r="B104" s="6" t="s">
        <v>178</v>
      </c>
      <c r="C104" s="6" t="s">
        <v>179</v>
      </c>
      <c r="D104" s="28">
        <v>10328.49</v>
      </c>
      <c r="E104" s="28"/>
      <c r="F104" s="28">
        <v>6611.48</v>
      </c>
      <c r="G104" s="28">
        <f t="shared" si="11"/>
        <v>64.012067591680875</v>
      </c>
      <c r="H104" s="28">
        <v>6431.09</v>
      </c>
      <c r="I104" s="28">
        <f t="shared" si="12"/>
        <v>97.271564006848706</v>
      </c>
      <c r="J104" s="29">
        <v>0</v>
      </c>
      <c r="K104" s="30"/>
      <c r="L104" s="30">
        <v>6431</v>
      </c>
      <c r="M104" s="31">
        <f t="shared" si="22"/>
        <v>6431</v>
      </c>
      <c r="N104" s="28"/>
      <c r="O104" s="28"/>
      <c r="P104" s="67"/>
      <c r="Q104" s="68"/>
      <c r="R104" s="68">
        <v>6200</v>
      </c>
      <c r="S104" s="68">
        <f t="shared" si="23"/>
        <v>6200</v>
      </c>
      <c r="T104" s="69"/>
      <c r="U104" s="68"/>
      <c r="V104" s="67"/>
      <c r="W104" s="68"/>
      <c r="X104" s="68">
        <v>6200</v>
      </c>
      <c r="Y104" s="69">
        <f t="shared" si="24"/>
        <v>6200</v>
      </c>
      <c r="Z104" s="11"/>
    </row>
    <row r="105" spans="1:26" x14ac:dyDescent="0.3">
      <c r="A105" s="5"/>
      <c r="B105" s="6" t="s">
        <v>180</v>
      </c>
      <c r="C105" s="6" t="s">
        <v>181</v>
      </c>
      <c r="D105" s="28">
        <v>0</v>
      </c>
      <c r="E105" s="28"/>
      <c r="F105" s="28">
        <v>0</v>
      </c>
      <c r="G105" s="28" t="e">
        <f t="shared" si="11"/>
        <v>#DIV/0!</v>
      </c>
      <c r="H105" s="28">
        <v>0</v>
      </c>
      <c r="I105" s="28" t="e">
        <f t="shared" si="12"/>
        <v>#DIV/0!</v>
      </c>
      <c r="J105" s="29">
        <f t="shared" ref="J105:J109" si="25">H105</f>
        <v>0</v>
      </c>
      <c r="K105" s="30"/>
      <c r="L105" s="30"/>
      <c r="M105" s="31">
        <f t="shared" si="22"/>
        <v>0</v>
      </c>
      <c r="N105" s="28"/>
      <c r="O105" s="28"/>
      <c r="P105" s="67"/>
      <c r="Q105" s="68"/>
      <c r="R105" s="68"/>
      <c r="S105" s="68">
        <f t="shared" si="23"/>
        <v>0</v>
      </c>
      <c r="T105" s="69"/>
      <c r="U105" s="68"/>
      <c r="V105" s="67"/>
      <c r="W105" s="68"/>
      <c r="X105" s="68"/>
      <c r="Y105" s="69">
        <f t="shared" si="24"/>
        <v>0</v>
      </c>
      <c r="Z105" s="11"/>
    </row>
    <row r="106" spans="1:26" x14ac:dyDescent="0.3">
      <c r="A106" s="5"/>
      <c r="B106" s="6" t="s">
        <v>182</v>
      </c>
      <c r="C106" s="6" t="s">
        <v>183</v>
      </c>
      <c r="D106" s="28">
        <v>0</v>
      </c>
      <c r="E106" s="28"/>
      <c r="F106" s="28">
        <v>0</v>
      </c>
      <c r="G106" s="28" t="e">
        <f t="shared" si="11"/>
        <v>#DIV/0!</v>
      </c>
      <c r="H106" s="28">
        <v>0</v>
      </c>
      <c r="I106" s="28" t="e">
        <f t="shared" si="12"/>
        <v>#DIV/0!</v>
      </c>
      <c r="J106" s="29">
        <f t="shared" si="25"/>
        <v>0</v>
      </c>
      <c r="K106" s="30"/>
      <c r="L106" s="30"/>
      <c r="M106" s="31">
        <f t="shared" si="22"/>
        <v>0</v>
      </c>
      <c r="N106" s="28"/>
      <c r="O106" s="28"/>
      <c r="P106" s="67"/>
      <c r="Q106" s="68"/>
      <c r="R106" s="68"/>
      <c r="S106" s="68">
        <f t="shared" si="23"/>
        <v>0</v>
      </c>
      <c r="T106" s="69"/>
      <c r="U106" s="68"/>
      <c r="V106" s="67"/>
      <c r="W106" s="68"/>
      <c r="X106" s="68"/>
      <c r="Y106" s="69">
        <f t="shared" si="24"/>
        <v>0</v>
      </c>
      <c r="Z106" s="11"/>
    </row>
    <row r="107" spans="1:26" x14ac:dyDescent="0.3">
      <c r="A107" s="5"/>
      <c r="B107" s="6" t="s">
        <v>184</v>
      </c>
      <c r="C107" s="6" t="s">
        <v>185</v>
      </c>
      <c r="D107" s="28">
        <v>4.01</v>
      </c>
      <c r="E107" s="28"/>
      <c r="F107" s="28">
        <v>2.5499999999999998</v>
      </c>
      <c r="G107" s="28">
        <f t="shared" si="11"/>
        <v>63.591022443890267</v>
      </c>
      <c r="H107" s="28">
        <v>0</v>
      </c>
      <c r="I107" s="28">
        <f t="shared" si="12"/>
        <v>0</v>
      </c>
      <c r="J107" s="29">
        <f t="shared" si="25"/>
        <v>0</v>
      </c>
      <c r="K107" s="30"/>
      <c r="L107" s="30"/>
      <c r="M107" s="31">
        <f t="shared" si="22"/>
        <v>0</v>
      </c>
      <c r="N107" s="28"/>
      <c r="O107" s="28"/>
      <c r="P107" s="67"/>
      <c r="Q107" s="68"/>
      <c r="R107" s="68"/>
      <c r="S107" s="68">
        <f t="shared" si="23"/>
        <v>0</v>
      </c>
      <c r="T107" s="69"/>
      <c r="U107" s="68"/>
      <c r="V107" s="67"/>
      <c r="W107" s="68"/>
      <c r="X107" s="68"/>
      <c r="Y107" s="69">
        <f t="shared" si="24"/>
        <v>0</v>
      </c>
      <c r="Z107" s="11"/>
    </row>
    <row r="108" spans="1:26" x14ac:dyDescent="0.3">
      <c r="A108" s="5"/>
      <c r="B108" s="6" t="s">
        <v>186</v>
      </c>
      <c r="C108" s="6" t="s">
        <v>187</v>
      </c>
      <c r="D108" s="28">
        <v>2277.1</v>
      </c>
      <c r="E108" s="28"/>
      <c r="F108" s="28">
        <v>2394.0500000000002</v>
      </c>
      <c r="G108" s="28">
        <f t="shared" si="11"/>
        <v>105.13591849281983</v>
      </c>
      <c r="H108" s="28">
        <v>2481.86</v>
      </c>
      <c r="I108" s="28">
        <f t="shared" si="12"/>
        <v>103.66784319458657</v>
      </c>
      <c r="J108" s="29">
        <v>0</v>
      </c>
      <c r="K108" s="30"/>
      <c r="L108" s="30">
        <v>2482</v>
      </c>
      <c r="M108" s="31">
        <f t="shared" si="22"/>
        <v>2482</v>
      </c>
      <c r="N108" s="28"/>
      <c r="O108" s="28"/>
      <c r="P108" s="67"/>
      <c r="Q108" s="68"/>
      <c r="R108" s="68">
        <v>2700</v>
      </c>
      <c r="S108" s="68">
        <f t="shared" si="23"/>
        <v>2700</v>
      </c>
      <c r="T108" s="69"/>
      <c r="U108" s="68"/>
      <c r="V108" s="67"/>
      <c r="W108" s="68"/>
      <c r="X108" s="68">
        <v>2700</v>
      </c>
      <c r="Y108" s="69">
        <f t="shared" si="24"/>
        <v>2700</v>
      </c>
      <c r="Z108" s="11"/>
    </row>
    <row r="109" spans="1:26" x14ac:dyDescent="0.3">
      <c r="A109" s="5"/>
      <c r="B109" s="6" t="s">
        <v>188</v>
      </c>
      <c r="C109" s="6" t="s">
        <v>189</v>
      </c>
      <c r="D109" s="28">
        <v>325.33999999999997</v>
      </c>
      <c r="E109" s="28"/>
      <c r="F109" s="28">
        <v>169.93</v>
      </c>
      <c r="G109" s="28">
        <f t="shared" si="11"/>
        <v>52.231511649351454</v>
      </c>
      <c r="H109" s="28">
        <v>137.13999999999999</v>
      </c>
      <c r="I109" s="28">
        <f t="shared" si="12"/>
        <v>80.703819219678678</v>
      </c>
      <c r="J109" s="29">
        <f t="shared" si="25"/>
        <v>137.13999999999999</v>
      </c>
      <c r="K109" s="30"/>
      <c r="L109" s="30"/>
      <c r="M109" s="31">
        <f t="shared" si="22"/>
        <v>137.13999999999999</v>
      </c>
      <c r="N109" s="28"/>
      <c r="O109" s="28"/>
      <c r="P109" s="67">
        <v>200</v>
      </c>
      <c r="Q109" s="68"/>
      <c r="R109" s="68"/>
      <c r="S109" s="68">
        <f t="shared" si="23"/>
        <v>200</v>
      </c>
      <c r="T109" s="69"/>
      <c r="U109" s="68"/>
      <c r="V109" s="67">
        <v>200</v>
      </c>
      <c r="W109" s="68"/>
      <c r="X109" s="68"/>
      <c r="Y109" s="69">
        <f t="shared" si="24"/>
        <v>200</v>
      </c>
      <c r="Z109" s="11"/>
    </row>
    <row r="110" spans="1:26" x14ac:dyDescent="0.3">
      <c r="A110" s="5"/>
      <c r="B110" s="6" t="s">
        <v>190</v>
      </c>
      <c r="C110" s="6" t="s">
        <v>191</v>
      </c>
      <c r="D110" s="28">
        <f>SUM(D104:D109)</f>
        <v>12934.94</v>
      </c>
      <c r="E110" s="28"/>
      <c r="F110" s="28">
        <f>SUM(F104:F109)</f>
        <v>9178.01</v>
      </c>
      <c r="G110" s="28">
        <f t="shared" si="11"/>
        <v>70.95518031007488</v>
      </c>
      <c r="H110" s="28">
        <f>SUM(H104:H109)</f>
        <v>9050.09</v>
      </c>
      <c r="I110" s="28">
        <f t="shared" si="12"/>
        <v>98.606233813212228</v>
      </c>
      <c r="J110" s="29">
        <f>SUM(J103:J109)</f>
        <v>137.13999999999999</v>
      </c>
      <c r="K110" s="30">
        <f>SUM(K103:K109)</f>
        <v>0</v>
      </c>
      <c r="L110" s="30">
        <f>SUM(L103:L109)</f>
        <v>8913</v>
      </c>
      <c r="M110" s="31">
        <f>SUM(M104:M109)</f>
        <v>9050.14</v>
      </c>
      <c r="N110" s="28"/>
      <c r="O110" s="28"/>
      <c r="P110" s="67">
        <f>SUM(P103:P109)</f>
        <v>200</v>
      </c>
      <c r="Q110" s="68">
        <f>SUM(Q103:Q109)</f>
        <v>0</v>
      </c>
      <c r="R110" s="68">
        <f>SUM(R103:R109)</f>
        <v>8900</v>
      </c>
      <c r="S110" s="68">
        <f>SUM(S104:S109)</f>
        <v>9100</v>
      </c>
      <c r="T110" s="69"/>
      <c r="U110" s="68"/>
      <c r="V110" s="67">
        <f>SUM(V103:V109)</f>
        <v>200</v>
      </c>
      <c r="W110" s="68">
        <f>SUM(W103:W109)</f>
        <v>0</v>
      </c>
      <c r="X110" s="68">
        <f>SUM(X103:X109)</f>
        <v>8900</v>
      </c>
      <c r="Y110" s="69">
        <f>SUM(Y104:Y109)</f>
        <v>9100</v>
      </c>
      <c r="Z110" s="11"/>
    </row>
    <row r="111" spans="1:26" s="38" customFormat="1" x14ac:dyDescent="0.3">
      <c r="A111" s="32"/>
      <c r="B111" s="10" t="s">
        <v>192</v>
      </c>
      <c r="C111" s="10" t="s">
        <v>193</v>
      </c>
      <c r="D111" s="33">
        <f>D110</f>
        <v>12934.94</v>
      </c>
      <c r="E111" s="33"/>
      <c r="F111" s="33">
        <f>F110</f>
        <v>9178.01</v>
      </c>
      <c r="G111" s="28">
        <f t="shared" si="11"/>
        <v>70.95518031007488</v>
      </c>
      <c r="H111" s="33">
        <f>H110</f>
        <v>9050.09</v>
      </c>
      <c r="I111" s="28">
        <f t="shared" si="12"/>
        <v>98.606233813212228</v>
      </c>
      <c r="J111" s="34">
        <f>J110</f>
        <v>137.13999999999999</v>
      </c>
      <c r="K111" s="35">
        <f>K110</f>
        <v>0</v>
      </c>
      <c r="L111" s="35">
        <f>L110</f>
        <v>8913</v>
      </c>
      <c r="M111" s="36">
        <f>M110</f>
        <v>9050.14</v>
      </c>
      <c r="N111" s="28"/>
      <c r="O111" s="28"/>
      <c r="P111" s="70">
        <f>P110</f>
        <v>200</v>
      </c>
      <c r="Q111" s="71">
        <f>Q110</f>
        <v>0</v>
      </c>
      <c r="R111" s="71">
        <f>R110</f>
        <v>8900</v>
      </c>
      <c r="S111" s="71">
        <f>S110</f>
        <v>9100</v>
      </c>
      <c r="T111" s="69"/>
      <c r="U111" s="71"/>
      <c r="V111" s="70">
        <f>V110</f>
        <v>200</v>
      </c>
      <c r="W111" s="71">
        <f>W110</f>
        <v>0</v>
      </c>
      <c r="X111" s="71">
        <f>X110</f>
        <v>8900</v>
      </c>
      <c r="Y111" s="72">
        <f>Y110</f>
        <v>9100</v>
      </c>
      <c r="Z111" s="37"/>
    </row>
    <row r="112" spans="1:26" s="38" customFormat="1" x14ac:dyDescent="0.3">
      <c r="A112" s="32"/>
      <c r="B112" s="10"/>
      <c r="C112" s="10"/>
      <c r="D112" s="33"/>
      <c r="E112" s="33"/>
      <c r="F112" s="33"/>
      <c r="G112" s="28"/>
      <c r="H112" s="33"/>
      <c r="I112" s="28" t="e">
        <f t="shared" si="12"/>
        <v>#DIV/0!</v>
      </c>
      <c r="J112" s="29"/>
      <c r="K112" s="30"/>
      <c r="L112" s="30"/>
      <c r="M112" s="36"/>
      <c r="N112" s="28"/>
      <c r="O112" s="28"/>
      <c r="P112" s="67"/>
      <c r="Q112" s="68"/>
      <c r="R112" s="68"/>
      <c r="S112" s="71"/>
      <c r="T112" s="69"/>
      <c r="U112" s="71"/>
      <c r="V112" s="67"/>
      <c r="W112" s="68"/>
      <c r="X112" s="68"/>
      <c r="Y112" s="72"/>
      <c r="Z112" s="37"/>
    </row>
    <row r="113" spans="1:26" x14ac:dyDescent="0.3">
      <c r="A113" s="5"/>
      <c r="B113" s="6" t="s">
        <v>194</v>
      </c>
      <c r="C113" s="6" t="s">
        <v>195</v>
      </c>
      <c r="D113" s="28">
        <v>459.2</v>
      </c>
      <c r="E113" s="28"/>
      <c r="F113" s="28">
        <v>0</v>
      </c>
      <c r="G113" s="28">
        <f t="shared" si="11"/>
        <v>0</v>
      </c>
      <c r="H113" s="28">
        <v>0</v>
      </c>
      <c r="I113" s="28" t="e">
        <f t="shared" si="12"/>
        <v>#DIV/0!</v>
      </c>
      <c r="J113" s="29"/>
      <c r="K113" s="30"/>
      <c r="L113" s="30"/>
      <c r="M113" s="31">
        <v>0</v>
      </c>
      <c r="N113" s="28"/>
      <c r="O113" s="28"/>
      <c r="P113" s="67"/>
      <c r="Q113" s="68"/>
      <c r="R113" s="68"/>
      <c r="S113" s="68">
        <v>0</v>
      </c>
      <c r="T113" s="69"/>
      <c r="U113" s="68"/>
      <c r="V113" s="67"/>
      <c r="W113" s="68"/>
      <c r="X113" s="68"/>
      <c r="Y113" s="69">
        <v>0</v>
      </c>
      <c r="Z113" s="11"/>
    </row>
    <row r="114" spans="1:26" x14ac:dyDescent="0.3">
      <c r="A114" s="5"/>
      <c r="B114" s="6" t="s">
        <v>196</v>
      </c>
      <c r="C114" s="6" t="s">
        <v>195</v>
      </c>
      <c r="D114" s="28">
        <f>SUM(D113)</f>
        <v>459.2</v>
      </c>
      <c r="E114" s="28"/>
      <c r="F114" s="28">
        <f>SUM(F113)</f>
        <v>0</v>
      </c>
      <c r="G114" s="28">
        <f t="shared" si="11"/>
        <v>0</v>
      </c>
      <c r="H114" s="28">
        <f>SUM(H113)</f>
        <v>0</v>
      </c>
      <c r="I114" s="28" t="e">
        <f t="shared" si="12"/>
        <v>#DIV/0!</v>
      </c>
      <c r="J114" s="29"/>
      <c r="K114" s="30"/>
      <c r="L114" s="30"/>
      <c r="M114" s="31">
        <f>SUM(M113)</f>
        <v>0</v>
      </c>
      <c r="N114" s="28"/>
      <c r="O114" s="28"/>
      <c r="P114" s="67"/>
      <c r="Q114" s="68"/>
      <c r="R114" s="68"/>
      <c r="S114" s="68">
        <f>SUM(S113)</f>
        <v>0</v>
      </c>
      <c r="T114" s="69"/>
      <c r="U114" s="68"/>
      <c r="V114" s="67"/>
      <c r="W114" s="68"/>
      <c r="X114" s="68"/>
      <c r="Y114" s="69">
        <f>SUM(Y113)</f>
        <v>0</v>
      </c>
      <c r="Z114" s="11"/>
    </row>
    <row r="115" spans="1:26" s="38" customFormat="1" x14ac:dyDescent="0.3">
      <c r="A115" s="32"/>
      <c r="B115" s="10" t="s">
        <v>197</v>
      </c>
      <c r="C115" s="10" t="s">
        <v>198</v>
      </c>
      <c r="D115" s="33">
        <f>SUM(D114)</f>
        <v>459.2</v>
      </c>
      <c r="E115" s="33"/>
      <c r="F115" s="33">
        <f>SUM(F114)</f>
        <v>0</v>
      </c>
      <c r="G115" s="28">
        <f t="shared" si="11"/>
        <v>0</v>
      </c>
      <c r="H115" s="33">
        <f>SUM(H114)</f>
        <v>0</v>
      </c>
      <c r="I115" s="28" t="e">
        <f t="shared" si="12"/>
        <v>#DIV/0!</v>
      </c>
      <c r="J115" s="29"/>
      <c r="K115" s="30"/>
      <c r="L115" s="30"/>
      <c r="M115" s="36">
        <f>SUM(M114)</f>
        <v>0</v>
      </c>
      <c r="N115" s="28"/>
      <c r="O115" s="28"/>
      <c r="P115" s="67"/>
      <c r="Q115" s="68"/>
      <c r="R115" s="68"/>
      <c r="S115" s="71">
        <f>SUM(S114)</f>
        <v>0</v>
      </c>
      <c r="T115" s="69"/>
      <c r="U115" s="71"/>
      <c r="V115" s="67"/>
      <c r="W115" s="68"/>
      <c r="X115" s="68"/>
      <c r="Y115" s="72">
        <f>SUM(Y114)</f>
        <v>0</v>
      </c>
      <c r="Z115" s="37"/>
    </row>
    <row r="116" spans="1:26" x14ac:dyDescent="0.3">
      <c r="A116" s="5"/>
      <c r="B116" s="6"/>
      <c r="C116" s="6"/>
      <c r="D116" s="28"/>
      <c r="E116" s="28"/>
      <c r="F116" s="28"/>
      <c r="G116" s="28"/>
      <c r="H116" s="28"/>
      <c r="I116" s="28" t="e">
        <f t="shared" si="12"/>
        <v>#DIV/0!</v>
      </c>
      <c r="J116" s="29"/>
      <c r="K116" s="30"/>
      <c r="L116" s="30"/>
      <c r="M116" s="31"/>
      <c r="N116" s="28"/>
      <c r="O116" s="28"/>
      <c r="P116" s="67"/>
      <c r="Q116" s="68"/>
      <c r="R116" s="68"/>
      <c r="S116" s="68"/>
      <c r="T116" s="69"/>
      <c r="U116" s="68"/>
      <c r="V116" s="67"/>
      <c r="W116" s="68"/>
      <c r="X116" s="68"/>
      <c r="Y116" s="69"/>
      <c r="Z116" s="11"/>
    </row>
    <row r="117" spans="1:26" x14ac:dyDescent="0.3">
      <c r="A117" s="5"/>
      <c r="B117" s="6"/>
      <c r="C117" s="6"/>
      <c r="D117" s="28"/>
      <c r="E117" s="28"/>
      <c r="F117" s="28"/>
      <c r="G117" s="28"/>
      <c r="H117" s="28"/>
      <c r="I117" s="28" t="e">
        <f t="shared" si="12"/>
        <v>#DIV/0!</v>
      </c>
      <c r="J117" s="29"/>
      <c r="K117" s="30"/>
      <c r="L117" s="30"/>
      <c r="M117" s="31"/>
      <c r="N117" s="28"/>
      <c r="O117" s="28"/>
      <c r="P117" s="67"/>
      <c r="Q117" s="68"/>
      <c r="R117" s="68"/>
      <c r="S117" s="68"/>
      <c r="T117" s="69"/>
      <c r="U117" s="68"/>
      <c r="V117" s="67"/>
      <c r="W117" s="68"/>
      <c r="X117" s="68"/>
      <c r="Y117" s="69"/>
      <c r="Z117" s="11"/>
    </row>
    <row r="118" spans="1:26" x14ac:dyDescent="0.3">
      <c r="A118" s="5"/>
      <c r="B118" s="6" t="s">
        <v>199</v>
      </c>
      <c r="C118" s="6" t="s">
        <v>200</v>
      </c>
      <c r="D118" s="28">
        <v>0</v>
      </c>
      <c r="E118" s="28"/>
      <c r="F118" s="28">
        <v>0</v>
      </c>
      <c r="G118" s="28" t="e">
        <f t="shared" si="11"/>
        <v>#DIV/0!</v>
      </c>
      <c r="H118" s="28">
        <v>0</v>
      </c>
      <c r="I118" s="28" t="e">
        <f t="shared" si="12"/>
        <v>#DIV/0!</v>
      </c>
      <c r="J118" s="29"/>
      <c r="K118" s="30"/>
      <c r="L118" s="30"/>
      <c r="M118" s="31">
        <v>0</v>
      </c>
      <c r="N118" s="28"/>
      <c r="O118" s="28"/>
      <c r="P118" s="67"/>
      <c r="Q118" s="68"/>
      <c r="R118" s="68"/>
      <c r="S118" s="68">
        <v>0</v>
      </c>
      <c r="T118" s="69"/>
      <c r="U118" s="68"/>
      <c r="V118" s="67"/>
      <c r="W118" s="68"/>
      <c r="X118" s="68"/>
      <c r="Y118" s="69">
        <v>0</v>
      </c>
      <c r="Z118" s="11"/>
    </row>
    <row r="119" spans="1:26" x14ac:dyDescent="0.3">
      <c r="A119" s="5"/>
      <c r="B119" s="6" t="s">
        <v>201</v>
      </c>
      <c r="C119" s="6" t="s">
        <v>202</v>
      </c>
      <c r="D119" s="28">
        <f>D118</f>
        <v>0</v>
      </c>
      <c r="E119" s="28"/>
      <c r="F119" s="28">
        <f>F118</f>
        <v>0</v>
      </c>
      <c r="G119" s="28" t="e">
        <f t="shared" si="11"/>
        <v>#DIV/0!</v>
      </c>
      <c r="H119" s="28">
        <f>H118</f>
        <v>0</v>
      </c>
      <c r="I119" s="28" t="e">
        <f t="shared" si="12"/>
        <v>#DIV/0!</v>
      </c>
      <c r="J119" s="29"/>
      <c r="K119" s="30"/>
      <c r="L119" s="30"/>
      <c r="M119" s="31">
        <f>M118</f>
        <v>0</v>
      </c>
      <c r="N119" s="28"/>
      <c r="O119" s="28"/>
      <c r="P119" s="67"/>
      <c r="Q119" s="68"/>
      <c r="R119" s="68"/>
      <c r="S119" s="68">
        <f>S118</f>
        <v>0</v>
      </c>
      <c r="T119" s="69"/>
      <c r="U119" s="68"/>
      <c r="V119" s="67"/>
      <c r="W119" s="68"/>
      <c r="X119" s="68"/>
      <c r="Y119" s="69">
        <f>Y118</f>
        <v>0</v>
      </c>
      <c r="Z119" s="11"/>
    </row>
    <row r="120" spans="1:26" x14ac:dyDescent="0.3">
      <c r="A120" s="5"/>
      <c r="B120" s="6" t="s">
        <v>197</v>
      </c>
      <c r="C120" s="6" t="s">
        <v>198</v>
      </c>
      <c r="D120" s="28">
        <f>D119</f>
        <v>0</v>
      </c>
      <c r="E120" s="28"/>
      <c r="F120" s="28">
        <f>F119</f>
        <v>0</v>
      </c>
      <c r="G120" s="28" t="e">
        <f t="shared" si="11"/>
        <v>#DIV/0!</v>
      </c>
      <c r="H120" s="28">
        <f>H119</f>
        <v>0</v>
      </c>
      <c r="I120" s="28" t="e">
        <f t="shared" si="12"/>
        <v>#DIV/0!</v>
      </c>
      <c r="J120" s="29"/>
      <c r="K120" s="30"/>
      <c r="L120" s="30"/>
      <c r="M120" s="31">
        <f>M119</f>
        <v>0</v>
      </c>
      <c r="N120" s="28"/>
      <c r="O120" s="28"/>
      <c r="P120" s="67"/>
      <c r="Q120" s="68"/>
      <c r="R120" s="68"/>
      <c r="S120" s="68">
        <f>S119</f>
        <v>0</v>
      </c>
      <c r="T120" s="69"/>
      <c r="U120" s="68"/>
      <c r="V120" s="67"/>
      <c r="W120" s="68"/>
      <c r="X120" s="68"/>
      <c r="Y120" s="69">
        <f>Y119</f>
        <v>0</v>
      </c>
      <c r="Z120" s="11"/>
    </row>
    <row r="121" spans="1:26" x14ac:dyDescent="0.3">
      <c r="A121" s="5"/>
      <c r="B121" s="6"/>
      <c r="C121" s="6"/>
      <c r="D121" s="28"/>
      <c r="E121" s="28"/>
      <c r="F121" s="28"/>
      <c r="G121" s="28"/>
      <c r="H121" s="28"/>
      <c r="I121" s="28" t="e">
        <f t="shared" si="12"/>
        <v>#DIV/0!</v>
      </c>
      <c r="J121" s="29"/>
      <c r="K121" s="30"/>
      <c r="L121" s="30"/>
      <c r="M121" s="31"/>
      <c r="N121" s="28"/>
      <c r="O121" s="28"/>
      <c r="P121" s="67"/>
      <c r="Q121" s="68"/>
      <c r="R121" s="68"/>
      <c r="S121" s="68"/>
      <c r="T121" s="69"/>
      <c r="U121" s="68"/>
      <c r="V121" s="67"/>
      <c r="W121" s="68"/>
      <c r="X121" s="68"/>
      <c r="Y121" s="69"/>
      <c r="Z121" s="11"/>
    </row>
    <row r="122" spans="1:26" x14ac:dyDescent="0.3">
      <c r="A122" s="5"/>
      <c r="B122" s="6" t="s">
        <v>203</v>
      </c>
      <c r="C122" s="6" t="s">
        <v>204</v>
      </c>
      <c r="D122" s="28">
        <v>281</v>
      </c>
      <c r="E122" s="28"/>
      <c r="F122" s="28">
        <v>140</v>
      </c>
      <c r="G122" s="28">
        <f t="shared" si="11"/>
        <v>49.822064056939503</v>
      </c>
      <c r="H122" s="28">
        <v>130</v>
      </c>
      <c r="I122" s="28">
        <f t="shared" si="12"/>
        <v>92.857142857142861</v>
      </c>
      <c r="J122" s="29">
        <v>0</v>
      </c>
      <c r="K122" s="30"/>
      <c r="L122" s="30">
        <v>130</v>
      </c>
      <c r="M122" s="31">
        <f>SUM(J122:L122)</f>
        <v>130</v>
      </c>
      <c r="N122" s="28"/>
      <c r="O122" s="28"/>
      <c r="P122" s="67"/>
      <c r="Q122" s="68"/>
      <c r="R122" s="68">
        <v>200</v>
      </c>
      <c r="S122" s="68">
        <f>SUM(P122:R122)</f>
        <v>200</v>
      </c>
      <c r="T122" s="69"/>
      <c r="U122" s="68"/>
      <c r="V122" s="67"/>
      <c r="W122" s="68"/>
      <c r="X122" s="68">
        <v>200</v>
      </c>
      <c r="Y122" s="69">
        <f>SUM(V122:X122)</f>
        <v>200</v>
      </c>
      <c r="Z122" s="11"/>
    </row>
    <row r="123" spans="1:26" x14ac:dyDescent="0.3">
      <c r="A123" s="5"/>
      <c r="B123" s="6" t="s">
        <v>205</v>
      </c>
      <c r="C123" s="6" t="s">
        <v>206</v>
      </c>
      <c r="D123" s="28">
        <v>443.78</v>
      </c>
      <c r="E123" s="28"/>
      <c r="F123" s="28">
        <v>480</v>
      </c>
      <c r="G123" s="28">
        <f t="shared" si="11"/>
        <v>108.16170174410745</v>
      </c>
      <c r="H123" s="28">
        <v>448</v>
      </c>
      <c r="I123" s="28">
        <f t="shared" si="12"/>
        <v>93.333333333333329</v>
      </c>
      <c r="J123" s="29">
        <v>0</v>
      </c>
      <c r="K123" s="30"/>
      <c r="L123" s="30">
        <v>448</v>
      </c>
      <c r="M123" s="31">
        <f>SUM(J123:L123)</f>
        <v>448</v>
      </c>
      <c r="N123" s="28"/>
      <c r="O123" s="28"/>
      <c r="P123" s="67"/>
      <c r="Q123" s="68"/>
      <c r="R123" s="68">
        <v>600</v>
      </c>
      <c r="S123" s="68">
        <f>SUM(P123:R123)</f>
        <v>600</v>
      </c>
      <c r="T123" s="69"/>
      <c r="U123" s="68"/>
      <c r="V123" s="67"/>
      <c r="W123" s="68"/>
      <c r="X123" s="68">
        <v>600</v>
      </c>
      <c r="Y123" s="69">
        <f>SUM(V123:X123)</f>
        <v>600</v>
      </c>
      <c r="Z123" s="11"/>
    </row>
    <row r="124" spans="1:26" x14ac:dyDescent="0.3">
      <c r="A124" s="5"/>
      <c r="B124" s="6" t="s">
        <v>207</v>
      </c>
      <c r="C124" s="6" t="s">
        <v>208</v>
      </c>
      <c r="D124" s="28">
        <f>SUM(D122:D123)</f>
        <v>724.78</v>
      </c>
      <c r="E124" s="28"/>
      <c r="F124" s="28">
        <f>SUM(F122:F123)</f>
        <v>620</v>
      </c>
      <c r="G124" s="28">
        <f t="shared" si="11"/>
        <v>85.543199315654405</v>
      </c>
      <c r="H124" s="28">
        <f>SUM(H122:H123)</f>
        <v>578</v>
      </c>
      <c r="I124" s="28">
        <f t="shared" si="12"/>
        <v>93.225806451612897</v>
      </c>
      <c r="J124" s="29">
        <f>SUM(J122:J123)</f>
        <v>0</v>
      </c>
      <c r="K124" s="30">
        <f>SUM(K122:K123)</f>
        <v>0</v>
      </c>
      <c r="L124" s="30">
        <f>SUM(L122:L123)</f>
        <v>578</v>
      </c>
      <c r="M124" s="31">
        <f>SUM(M122:M123)</f>
        <v>578</v>
      </c>
      <c r="N124" s="28"/>
      <c r="O124" s="28"/>
      <c r="P124" s="67">
        <f>SUM(P122:P123)</f>
        <v>0</v>
      </c>
      <c r="Q124" s="68">
        <f>SUM(Q122:Q123)</f>
        <v>0</v>
      </c>
      <c r="R124" s="68">
        <f>SUM(R122:R123)</f>
        <v>800</v>
      </c>
      <c r="S124" s="68">
        <f>SUM(S122:S123)</f>
        <v>800</v>
      </c>
      <c r="T124" s="69"/>
      <c r="U124" s="68"/>
      <c r="V124" s="67">
        <f>SUM(V122:V123)</f>
        <v>0</v>
      </c>
      <c r="W124" s="68">
        <f>SUM(W122:W123)</f>
        <v>0</v>
      </c>
      <c r="X124" s="68">
        <f>SUM(X122:X123)</f>
        <v>800</v>
      </c>
      <c r="Y124" s="69">
        <f>SUM(Y122:Y123)</f>
        <v>800</v>
      </c>
      <c r="Z124" s="11"/>
    </row>
    <row r="125" spans="1:26" s="38" customFormat="1" x14ac:dyDescent="0.3">
      <c r="A125" s="32"/>
      <c r="B125" s="10" t="s">
        <v>209</v>
      </c>
      <c r="C125" s="10" t="s">
        <v>210</v>
      </c>
      <c r="D125" s="33">
        <f>D124</f>
        <v>724.78</v>
      </c>
      <c r="E125" s="33"/>
      <c r="F125" s="33">
        <f>F124</f>
        <v>620</v>
      </c>
      <c r="G125" s="28">
        <f t="shared" si="11"/>
        <v>85.543199315654405</v>
      </c>
      <c r="H125" s="33">
        <f>H124</f>
        <v>578</v>
      </c>
      <c r="I125" s="28">
        <f t="shared" si="12"/>
        <v>93.225806451612897</v>
      </c>
      <c r="J125" s="34">
        <f>J124</f>
        <v>0</v>
      </c>
      <c r="K125" s="35">
        <f>K124</f>
        <v>0</v>
      </c>
      <c r="L125" s="35">
        <f>L124</f>
        <v>578</v>
      </c>
      <c r="M125" s="36">
        <f>M124</f>
        <v>578</v>
      </c>
      <c r="N125" s="28"/>
      <c r="O125" s="28"/>
      <c r="P125" s="70">
        <f>P124</f>
        <v>0</v>
      </c>
      <c r="Q125" s="71">
        <f>Q124</f>
        <v>0</v>
      </c>
      <c r="R125" s="71">
        <f>R124</f>
        <v>800</v>
      </c>
      <c r="S125" s="71">
        <f>S124</f>
        <v>800</v>
      </c>
      <c r="T125" s="69"/>
      <c r="U125" s="71"/>
      <c r="V125" s="70">
        <f>V124</f>
        <v>0</v>
      </c>
      <c r="W125" s="71">
        <f>W124</f>
        <v>0</v>
      </c>
      <c r="X125" s="71">
        <f>X124</f>
        <v>800</v>
      </c>
      <c r="Y125" s="72">
        <f>Y124</f>
        <v>800</v>
      </c>
      <c r="Z125" s="37"/>
    </row>
    <row r="126" spans="1:26" x14ac:dyDescent="0.3">
      <c r="A126" s="5"/>
      <c r="B126" s="6"/>
      <c r="C126" s="6"/>
      <c r="D126" s="28"/>
      <c r="E126" s="28"/>
      <c r="F126" s="28"/>
      <c r="G126" s="28"/>
      <c r="H126" s="28"/>
      <c r="I126" s="28" t="e">
        <f t="shared" si="12"/>
        <v>#DIV/0!</v>
      </c>
      <c r="J126" s="29"/>
      <c r="K126" s="30"/>
      <c r="L126" s="30"/>
      <c r="M126" s="31"/>
      <c r="N126" s="28"/>
      <c r="O126" s="28"/>
      <c r="P126" s="67"/>
      <c r="Q126" s="68"/>
      <c r="R126" s="68"/>
      <c r="S126" s="68"/>
      <c r="T126" s="69"/>
      <c r="U126" s="68"/>
      <c r="V126" s="67"/>
      <c r="W126" s="68"/>
      <c r="X126" s="68"/>
      <c r="Y126" s="69"/>
      <c r="Z126" s="11"/>
    </row>
    <row r="127" spans="1:26" s="38" customFormat="1" x14ac:dyDescent="0.3">
      <c r="A127" s="32"/>
      <c r="B127" s="10" t="s">
        <v>211</v>
      </c>
      <c r="C127" s="10" t="s">
        <v>13</v>
      </c>
      <c r="D127" s="33">
        <f>SUM(D125+D111+D100+D78+D71+D64+D28+D12+D115)</f>
        <v>147827.68000000002</v>
      </c>
      <c r="E127" s="33"/>
      <c r="F127" s="33">
        <f>SUM(F125+F111+F100+F78+F71+F64+F28+F12+F115)</f>
        <v>128821.87</v>
      </c>
      <c r="G127" s="28">
        <f t="shared" si="11"/>
        <v>87.143267079615924</v>
      </c>
      <c r="H127" s="33">
        <f>SUM(H125+H111+H100+H78+H71+H64+H28+H12+H115)</f>
        <v>146073.64000000001</v>
      </c>
      <c r="I127" s="28">
        <f t="shared" si="12"/>
        <v>113.39195743704079</v>
      </c>
      <c r="J127" s="34">
        <f>SUM(J125+J111+J100+J78+J71+J64+J28+J12+J115)</f>
        <v>61898.350000000006</v>
      </c>
      <c r="K127" s="35">
        <f>SUM(K125+K111+K100+K78+K71+K64+K28+K12+K115)</f>
        <v>28303</v>
      </c>
      <c r="L127" s="35">
        <f>SUM(L125+L111+L100+L78+L71+L64+L28+L12+L115)</f>
        <v>55872.88</v>
      </c>
      <c r="M127" s="36">
        <f>SUM(M125+M111+M100+M78+M71+M64+M28+M12+M115)</f>
        <v>146074.23000000001</v>
      </c>
      <c r="N127" s="28"/>
      <c r="O127" s="28"/>
      <c r="P127" s="70">
        <f>SUM(P125+P111+P100+P78+P71+P64+P28+P12+P115)</f>
        <v>62262</v>
      </c>
      <c r="Q127" s="71">
        <f>SUM(Q125+Q111+Q100+Q78+Q71+Q64+Q28+Q12+Q115)</f>
        <v>30500</v>
      </c>
      <c r="R127" s="71">
        <f>SUM(R125+R111+R100+R78+R71+R64+R28+R12+R115)</f>
        <v>47281.88</v>
      </c>
      <c r="S127" s="71">
        <f>SUM(S125+S111+S100+S78+S71+S64+S28+S12+S115)</f>
        <v>140043.88</v>
      </c>
      <c r="T127" s="69"/>
      <c r="U127" s="71"/>
      <c r="V127" s="70">
        <f>SUM(V125+V111+V100+V78+V71+V64+V28+V12+V115)</f>
        <v>62262</v>
      </c>
      <c r="W127" s="71">
        <f>SUM(W125+W111+W100+W78+W71+W64+W28+W12+W115)</f>
        <v>30500</v>
      </c>
      <c r="X127" s="71">
        <f>SUM(X125+X111+X100+X78+X71+X64+X28+X12+X115)</f>
        <v>56000</v>
      </c>
      <c r="Y127" s="72">
        <f>SUM(Y125+Y111+Y100+Y78+Y71+Y64+Y28+Y12+Y115)</f>
        <v>148762</v>
      </c>
      <c r="Z127" s="37"/>
    </row>
    <row r="128" spans="1:26" s="38" customFormat="1" x14ac:dyDescent="0.3">
      <c r="A128" s="32"/>
      <c r="B128" s="10"/>
      <c r="C128" s="10"/>
      <c r="D128" s="33"/>
      <c r="E128" s="33"/>
      <c r="F128" s="33"/>
      <c r="G128" s="28"/>
      <c r="H128" s="33"/>
      <c r="I128" s="28" t="e">
        <f t="shared" si="12"/>
        <v>#DIV/0!</v>
      </c>
      <c r="J128" s="29"/>
      <c r="K128" s="30"/>
      <c r="L128" s="30"/>
      <c r="M128" s="36"/>
      <c r="N128" s="28"/>
      <c r="O128" s="28"/>
      <c r="P128" s="67"/>
      <c r="Q128" s="68"/>
      <c r="R128" s="68"/>
      <c r="S128" s="71"/>
      <c r="T128" s="69"/>
      <c r="U128" s="71"/>
      <c r="V128" s="67"/>
      <c r="W128" s="68"/>
      <c r="X128" s="68"/>
      <c r="Y128" s="72"/>
      <c r="Z128" s="37"/>
    </row>
    <row r="129" spans="1:26" s="38" customFormat="1" x14ac:dyDescent="0.3">
      <c r="A129" s="32"/>
      <c r="B129" s="10" t="s">
        <v>212</v>
      </c>
      <c r="C129" s="10" t="s">
        <v>213</v>
      </c>
      <c r="D129" s="33">
        <f>D127</f>
        <v>147827.68000000002</v>
      </c>
      <c r="E129" s="33"/>
      <c r="F129" s="33">
        <f>F127</f>
        <v>128821.87</v>
      </c>
      <c r="G129" s="28">
        <f t="shared" si="11"/>
        <v>87.143267079615924</v>
      </c>
      <c r="H129" s="33">
        <f>H127</f>
        <v>146073.64000000001</v>
      </c>
      <c r="I129" s="28">
        <f t="shared" si="12"/>
        <v>113.39195743704079</v>
      </c>
      <c r="J129" s="34">
        <f>J127</f>
        <v>61898.350000000006</v>
      </c>
      <c r="K129" s="35">
        <f>K127</f>
        <v>28303</v>
      </c>
      <c r="L129" s="35">
        <f>L127</f>
        <v>55872.88</v>
      </c>
      <c r="M129" s="36">
        <f>M127</f>
        <v>146074.23000000001</v>
      </c>
      <c r="N129" s="28"/>
      <c r="O129" s="28"/>
      <c r="P129" s="70">
        <f>P127</f>
        <v>62262</v>
      </c>
      <c r="Q129" s="71">
        <f>Q127</f>
        <v>30500</v>
      </c>
      <c r="R129" s="71">
        <f>R127</f>
        <v>47281.88</v>
      </c>
      <c r="S129" s="71">
        <f>S127</f>
        <v>140043.88</v>
      </c>
      <c r="T129" s="69"/>
      <c r="U129" s="71"/>
      <c r="V129" s="70">
        <f>V127</f>
        <v>62262</v>
      </c>
      <c r="W129" s="71">
        <f>W127</f>
        <v>30500</v>
      </c>
      <c r="X129" s="71">
        <f>X127</f>
        <v>56000</v>
      </c>
      <c r="Y129" s="72">
        <f>Y127</f>
        <v>148762</v>
      </c>
      <c r="Z129" s="37"/>
    </row>
    <row r="130" spans="1:26" x14ac:dyDescent="0.3">
      <c r="A130" s="5"/>
      <c r="B130" s="6"/>
      <c r="C130" s="6"/>
      <c r="D130" s="28"/>
      <c r="E130" s="28"/>
      <c r="F130" s="28"/>
      <c r="G130" s="28"/>
      <c r="H130" s="28"/>
      <c r="I130" s="28" t="e">
        <f t="shared" si="12"/>
        <v>#DIV/0!</v>
      </c>
      <c r="J130" s="29"/>
      <c r="K130" s="30"/>
      <c r="L130" s="30"/>
      <c r="M130" s="31"/>
      <c r="N130" s="28"/>
      <c r="O130" s="28"/>
      <c r="P130" s="67"/>
      <c r="Q130" s="68"/>
      <c r="R130" s="68"/>
      <c r="S130" s="68"/>
      <c r="T130" s="69"/>
      <c r="U130" s="68"/>
      <c r="V130" s="67"/>
      <c r="W130" s="68"/>
      <c r="X130" s="68"/>
      <c r="Y130" s="69"/>
      <c r="Z130" s="11"/>
    </row>
    <row r="131" spans="1:26" x14ac:dyDescent="0.3">
      <c r="A131" s="5"/>
      <c r="B131" s="6"/>
      <c r="C131" s="16" t="s">
        <v>214</v>
      </c>
      <c r="D131" s="28"/>
      <c r="E131" s="28"/>
      <c r="F131" s="28"/>
      <c r="G131" s="28"/>
      <c r="H131" s="28"/>
      <c r="I131" s="28" t="e">
        <f t="shared" si="12"/>
        <v>#DIV/0!</v>
      </c>
      <c r="J131" s="29"/>
      <c r="K131" s="30" t="s">
        <v>21</v>
      </c>
      <c r="L131" s="30"/>
      <c r="M131" s="31"/>
      <c r="N131" s="28"/>
      <c r="O131" s="28"/>
      <c r="P131" s="67"/>
      <c r="Q131" s="68" t="s">
        <v>21</v>
      </c>
      <c r="R131" s="68"/>
      <c r="S131" s="68"/>
      <c r="T131" s="69"/>
      <c r="U131" s="68"/>
      <c r="V131" s="67"/>
      <c r="W131" s="68" t="s">
        <v>215</v>
      </c>
      <c r="X131" s="68"/>
      <c r="Y131" s="69"/>
      <c r="Z131" s="11"/>
    </row>
    <row r="132" spans="1:26" x14ac:dyDescent="0.3">
      <c r="A132" s="5"/>
      <c r="B132" s="6"/>
      <c r="C132" s="6"/>
      <c r="D132" s="28"/>
      <c r="E132" s="28"/>
      <c r="F132" s="28"/>
      <c r="G132" s="28"/>
      <c r="H132" s="28"/>
      <c r="I132" s="28" t="e">
        <f t="shared" si="12"/>
        <v>#DIV/0!</v>
      </c>
      <c r="J132" s="29"/>
      <c r="K132" s="30"/>
      <c r="L132" s="30"/>
      <c r="M132" s="31"/>
      <c r="N132" s="28"/>
      <c r="O132" s="28"/>
      <c r="P132" s="67"/>
      <c r="Q132" s="68"/>
      <c r="R132" s="68"/>
      <c r="S132" s="68"/>
      <c r="T132" s="69"/>
      <c r="U132" s="68"/>
      <c r="V132" s="67"/>
      <c r="W132" s="68"/>
      <c r="X132" s="68"/>
      <c r="Y132" s="69"/>
      <c r="Z132" s="11"/>
    </row>
    <row r="133" spans="1:26" x14ac:dyDescent="0.3">
      <c r="A133" s="5"/>
      <c r="B133" s="6" t="s">
        <v>216</v>
      </c>
      <c r="C133" s="6" t="s">
        <v>217</v>
      </c>
      <c r="D133" s="28">
        <v>68512.06</v>
      </c>
      <c r="E133" s="28"/>
      <c r="F133" s="28">
        <v>66136.94</v>
      </c>
      <c r="G133" s="28">
        <f t="shared" si="11"/>
        <v>96.533281877672337</v>
      </c>
      <c r="H133" s="28">
        <v>66443.17</v>
      </c>
      <c r="I133" s="28">
        <f t="shared" si="12"/>
        <v>100.46302414354217</v>
      </c>
      <c r="J133" s="29">
        <f>H133</f>
        <v>66443.17</v>
      </c>
      <c r="K133" s="30"/>
      <c r="L133" s="30"/>
      <c r="M133" s="31">
        <f t="shared" ref="M133:M138" si="26">SUM(J133:L133)</f>
        <v>66443.17</v>
      </c>
      <c r="N133" s="28"/>
      <c r="O133" s="28"/>
      <c r="P133" s="67">
        <v>65000</v>
      </c>
      <c r="Q133" s="68"/>
      <c r="R133" s="68"/>
      <c r="S133" s="68">
        <f t="shared" ref="S133:S138" si="27">SUM(P133:R133)</f>
        <v>65000</v>
      </c>
      <c r="T133" s="69"/>
      <c r="U133" s="68"/>
      <c r="V133" s="67">
        <v>65000</v>
      </c>
      <c r="W133" s="68"/>
      <c r="X133" s="68"/>
      <c r="Y133" s="69">
        <f t="shared" ref="Y133:Y138" si="28">SUM(V133:X133)</f>
        <v>65000</v>
      </c>
      <c r="Z133" s="11"/>
    </row>
    <row r="134" spans="1:26" x14ac:dyDescent="0.3">
      <c r="A134" s="5"/>
      <c r="B134" s="6" t="s">
        <v>218</v>
      </c>
      <c r="C134" s="6" t="s">
        <v>219</v>
      </c>
      <c r="D134" s="28">
        <v>0</v>
      </c>
      <c r="E134" s="28"/>
      <c r="F134" s="28">
        <v>0</v>
      </c>
      <c r="G134" s="28" t="e">
        <f t="shared" si="11"/>
        <v>#DIV/0!</v>
      </c>
      <c r="H134" s="28">
        <v>0</v>
      </c>
      <c r="I134" s="28" t="e">
        <f t="shared" si="12"/>
        <v>#DIV/0!</v>
      </c>
      <c r="J134" s="29">
        <f t="shared" ref="J134:J138" si="29">H134</f>
        <v>0</v>
      </c>
      <c r="K134" s="30"/>
      <c r="L134" s="30"/>
      <c r="M134" s="31">
        <f t="shared" si="26"/>
        <v>0</v>
      </c>
      <c r="N134" s="28"/>
      <c r="O134" s="28"/>
      <c r="P134" s="67"/>
      <c r="Q134" s="68"/>
      <c r="R134" s="68"/>
      <c r="S134" s="68">
        <f t="shared" si="27"/>
        <v>0</v>
      </c>
      <c r="T134" s="69"/>
      <c r="U134" s="68"/>
      <c r="V134" s="67"/>
      <c r="W134" s="68"/>
      <c r="X134" s="68"/>
      <c r="Y134" s="69">
        <f t="shared" si="28"/>
        <v>0</v>
      </c>
      <c r="Z134" s="11"/>
    </row>
    <row r="135" spans="1:26" x14ac:dyDescent="0.3">
      <c r="A135" s="5"/>
      <c r="B135" s="6" t="s">
        <v>220</v>
      </c>
      <c r="C135" s="6" t="s">
        <v>221</v>
      </c>
      <c r="D135" s="28">
        <v>1056</v>
      </c>
      <c r="E135" s="28"/>
      <c r="F135" s="28">
        <v>170</v>
      </c>
      <c r="G135" s="28">
        <f t="shared" si="11"/>
        <v>16.098484848484848</v>
      </c>
      <c r="H135" s="28">
        <v>635.28</v>
      </c>
      <c r="I135" s="28">
        <f t="shared" si="12"/>
        <v>373.69411764705882</v>
      </c>
      <c r="J135" s="29">
        <f t="shared" si="29"/>
        <v>635.28</v>
      </c>
      <c r="K135" s="30"/>
      <c r="L135" s="30"/>
      <c r="M135" s="31">
        <f t="shared" si="26"/>
        <v>635.28</v>
      </c>
      <c r="N135" s="28"/>
      <c r="O135" s="28"/>
      <c r="P135" s="67">
        <v>500</v>
      </c>
      <c r="Q135" s="68"/>
      <c r="R135" s="68"/>
      <c r="S135" s="68">
        <f t="shared" si="27"/>
        <v>500</v>
      </c>
      <c r="T135" s="69"/>
      <c r="U135" s="68"/>
      <c r="V135" s="67">
        <v>500</v>
      </c>
      <c r="W135" s="68"/>
      <c r="X135" s="68"/>
      <c r="Y135" s="69">
        <f t="shared" si="28"/>
        <v>500</v>
      </c>
      <c r="Z135" s="11"/>
    </row>
    <row r="136" spans="1:26" x14ac:dyDescent="0.3">
      <c r="A136" s="5"/>
      <c r="B136" s="6" t="s">
        <v>222</v>
      </c>
      <c r="C136" s="6" t="s">
        <v>223</v>
      </c>
      <c r="D136" s="28"/>
      <c r="E136" s="28"/>
      <c r="F136" s="28">
        <v>2327.9</v>
      </c>
      <c r="G136" s="28" t="e">
        <f t="shared" si="11"/>
        <v>#DIV/0!</v>
      </c>
      <c r="H136" s="28">
        <v>2324.9899999999998</v>
      </c>
      <c r="I136" s="28">
        <f t="shared" si="12"/>
        <v>99.874994630353527</v>
      </c>
      <c r="J136" s="29">
        <f t="shared" si="29"/>
        <v>2324.9899999999998</v>
      </c>
      <c r="K136" s="30"/>
      <c r="L136" s="30"/>
      <c r="M136" s="31">
        <f t="shared" si="26"/>
        <v>2324.9899999999998</v>
      </c>
      <c r="N136" s="28"/>
      <c r="O136" s="28"/>
      <c r="P136" s="67">
        <v>1500</v>
      </c>
      <c r="Q136" s="68"/>
      <c r="R136" s="68"/>
      <c r="S136" s="68">
        <f t="shared" si="27"/>
        <v>1500</v>
      </c>
      <c r="T136" s="69"/>
      <c r="U136" s="68"/>
      <c r="V136" s="67">
        <v>1500</v>
      </c>
      <c r="W136" s="68"/>
      <c r="X136" s="68"/>
      <c r="Y136" s="69">
        <f t="shared" si="28"/>
        <v>1500</v>
      </c>
      <c r="Z136" s="11"/>
    </row>
    <row r="137" spans="1:26" x14ac:dyDescent="0.3">
      <c r="A137" s="5"/>
      <c r="B137" s="6" t="s">
        <v>224</v>
      </c>
      <c r="C137" s="6" t="s">
        <v>225</v>
      </c>
      <c r="D137" s="28">
        <v>2914.9</v>
      </c>
      <c r="E137" s="28"/>
      <c r="F137" s="28">
        <v>2449.11</v>
      </c>
      <c r="G137" s="28">
        <f t="shared" si="11"/>
        <v>84.02037805756629</v>
      </c>
      <c r="H137" s="28">
        <v>2400.1</v>
      </c>
      <c r="I137" s="28">
        <f t="shared" si="12"/>
        <v>97.998864893777736</v>
      </c>
      <c r="J137" s="29">
        <f t="shared" si="29"/>
        <v>2400.1</v>
      </c>
      <c r="K137" s="30"/>
      <c r="L137" s="30"/>
      <c r="M137" s="31">
        <f t="shared" si="26"/>
        <v>2400.1</v>
      </c>
      <c r="N137" s="28"/>
      <c r="O137" s="28"/>
      <c r="P137" s="67">
        <v>1500</v>
      </c>
      <c r="Q137" s="68"/>
      <c r="R137" s="68"/>
      <c r="S137" s="68">
        <f t="shared" si="27"/>
        <v>1500</v>
      </c>
      <c r="T137" s="69"/>
      <c r="U137" s="68"/>
      <c r="V137" s="67">
        <v>1500</v>
      </c>
      <c r="W137" s="68"/>
      <c r="X137" s="68"/>
      <c r="Y137" s="69">
        <f t="shared" si="28"/>
        <v>1500</v>
      </c>
      <c r="Z137" s="11"/>
    </row>
    <row r="138" spans="1:26" x14ac:dyDescent="0.3">
      <c r="A138" s="5"/>
      <c r="B138" s="6" t="s">
        <v>226</v>
      </c>
      <c r="C138" s="6" t="s">
        <v>227</v>
      </c>
      <c r="D138" s="28">
        <v>2358</v>
      </c>
      <c r="E138" s="28"/>
      <c r="F138" s="28">
        <v>1435</v>
      </c>
      <c r="G138" s="28">
        <f t="shared" si="11"/>
        <v>60.856658184902457</v>
      </c>
      <c r="H138" s="28">
        <v>2440.0100000000002</v>
      </c>
      <c r="I138" s="28">
        <f t="shared" si="12"/>
        <v>170.03554006968642</v>
      </c>
      <c r="J138" s="29">
        <f t="shared" si="29"/>
        <v>2440.0100000000002</v>
      </c>
      <c r="K138" s="30"/>
      <c r="L138" s="30"/>
      <c r="M138" s="31">
        <f t="shared" si="26"/>
        <v>2440.0100000000002</v>
      </c>
      <c r="N138" s="28"/>
      <c r="O138" s="28"/>
      <c r="P138" s="67">
        <v>1500</v>
      </c>
      <c r="Q138" s="68"/>
      <c r="R138" s="68"/>
      <c r="S138" s="68">
        <f t="shared" si="27"/>
        <v>1500</v>
      </c>
      <c r="T138" s="69"/>
      <c r="U138" s="68"/>
      <c r="V138" s="67">
        <v>1500</v>
      </c>
      <c r="W138" s="68"/>
      <c r="X138" s="68"/>
      <c r="Y138" s="69">
        <f t="shared" si="28"/>
        <v>1500</v>
      </c>
      <c r="Z138" s="11"/>
    </row>
    <row r="139" spans="1:26" x14ac:dyDescent="0.3">
      <c r="A139" s="5"/>
      <c r="B139" s="6" t="s">
        <v>18</v>
      </c>
      <c r="C139" s="6" t="s">
        <v>19</v>
      </c>
      <c r="D139" s="28">
        <f>SUM(D133:D138)</f>
        <v>74840.959999999992</v>
      </c>
      <c r="E139" s="28"/>
      <c r="F139" s="28">
        <f>SUM(F133:F138)</f>
        <v>72518.95</v>
      </c>
      <c r="G139" s="28">
        <f t="shared" si="11"/>
        <v>96.897407515884368</v>
      </c>
      <c r="H139" s="28">
        <f>SUM(H133:H138)</f>
        <v>74243.55</v>
      </c>
      <c r="I139" s="28">
        <f t="shared" si="12"/>
        <v>102.37813702487419</v>
      </c>
      <c r="J139" s="29">
        <f>SUM(J133:J138)</f>
        <v>74243.55</v>
      </c>
      <c r="K139" s="30">
        <f>SUM(K133:K138)</f>
        <v>0</v>
      </c>
      <c r="L139" s="30">
        <f>SUM(L133:L138)</f>
        <v>0</v>
      </c>
      <c r="M139" s="31">
        <f>SUM(M133:M138)</f>
        <v>74243.55</v>
      </c>
      <c r="N139" s="28"/>
      <c r="O139" s="28"/>
      <c r="P139" s="67">
        <f>SUM(P133:P138)</f>
        <v>70000</v>
      </c>
      <c r="Q139" s="68">
        <f>SUM(Q133:Q138)</f>
        <v>0</v>
      </c>
      <c r="R139" s="68">
        <f>SUM(R133:R138)</f>
        <v>0</v>
      </c>
      <c r="S139" s="68">
        <f>SUM(S133:S138)</f>
        <v>70000</v>
      </c>
      <c r="T139" s="69"/>
      <c r="U139" s="68"/>
      <c r="V139" s="67">
        <f>SUM(V133:V138)</f>
        <v>70000</v>
      </c>
      <c r="W139" s="68">
        <f>SUM(W133:W138)</f>
        <v>0</v>
      </c>
      <c r="X139" s="68">
        <f>SUM(X133:X138)</f>
        <v>0</v>
      </c>
      <c r="Y139" s="69">
        <f>SUM(Y133:Y138)</f>
        <v>70000</v>
      </c>
      <c r="Z139" s="11"/>
    </row>
    <row r="140" spans="1:26" x14ac:dyDescent="0.3">
      <c r="A140" s="5"/>
      <c r="B140" s="6" t="s">
        <v>228</v>
      </c>
      <c r="C140" s="6" t="s">
        <v>229</v>
      </c>
      <c r="D140" s="28">
        <v>31569.1</v>
      </c>
      <c r="E140" s="28"/>
      <c r="F140" s="28">
        <v>33152.6</v>
      </c>
      <c r="G140" s="28">
        <f t="shared" si="11"/>
        <v>105.01598081668467</v>
      </c>
      <c r="H140" s="28">
        <v>27391.81</v>
      </c>
      <c r="I140" s="28">
        <f t="shared" si="12"/>
        <v>82.623414151529602</v>
      </c>
      <c r="J140" s="29">
        <v>0</v>
      </c>
      <c r="K140" s="30">
        <v>27392</v>
      </c>
      <c r="L140" s="30"/>
      <c r="M140" s="31">
        <f>SUM(J140:L140)</f>
        <v>27392</v>
      </c>
      <c r="N140" s="28"/>
      <c r="O140" s="28"/>
      <c r="P140" s="67"/>
      <c r="Q140" s="68">
        <v>27000</v>
      </c>
      <c r="R140" s="68"/>
      <c r="S140" s="68">
        <f>SUM(P140:R140)</f>
        <v>27000</v>
      </c>
      <c r="T140" s="69"/>
      <c r="U140" s="68"/>
      <c r="V140" s="67"/>
      <c r="W140" s="68">
        <v>27000</v>
      </c>
      <c r="X140" s="68"/>
      <c r="Y140" s="69">
        <f>SUM(V140:X140)</f>
        <v>27000</v>
      </c>
      <c r="Z140" s="11"/>
    </row>
    <row r="141" spans="1:26" x14ac:dyDescent="0.3">
      <c r="A141" s="5"/>
      <c r="B141" s="6" t="s">
        <v>230</v>
      </c>
      <c r="C141" s="6" t="s">
        <v>231</v>
      </c>
      <c r="D141" s="28">
        <v>2950</v>
      </c>
      <c r="E141" s="28"/>
      <c r="F141" s="28">
        <v>4920</v>
      </c>
      <c r="G141" s="28">
        <f t="shared" ref="G141:G174" si="30">F141*100/D141</f>
        <v>166.77966101694915</v>
      </c>
      <c r="H141" s="28">
        <v>1700</v>
      </c>
      <c r="I141" s="28">
        <f t="shared" ref="I141:I174" si="31">H141*100/F141</f>
        <v>34.552845528455286</v>
      </c>
      <c r="J141" s="29">
        <f t="shared" ref="J141:J142" si="32">H141</f>
        <v>1700</v>
      </c>
      <c r="K141" s="30"/>
      <c r="L141" s="30"/>
      <c r="M141" s="31">
        <f>SUM(J141:L141)</f>
        <v>1700</v>
      </c>
      <c r="N141" s="28"/>
      <c r="O141" s="28"/>
      <c r="P141" s="67">
        <v>1500</v>
      </c>
      <c r="Q141" s="68"/>
      <c r="R141" s="68"/>
      <c r="S141" s="68">
        <f>SUM(P141:R141)</f>
        <v>1500</v>
      </c>
      <c r="T141" s="69"/>
      <c r="U141" s="68"/>
      <c r="V141" s="67">
        <v>1500</v>
      </c>
      <c r="W141" s="68"/>
      <c r="X141" s="68"/>
      <c r="Y141" s="69">
        <f>SUM(V141:X141)</f>
        <v>1500</v>
      </c>
      <c r="Z141" s="11"/>
    </row>
    <row r="142" spans="1:26" x14ac:dyDescent="0.3">
      <c r="A142" s="5"/>
      <c r="B142" s="6" t="s">
        <v>232</v>
      </c>
      <c r="C142" s="6" t="s">
        <v>233</v>
      </c>
      <c r="D142" s="28">
        <v>0</v>
      </c>
      <c r="E142" s="28"/>
      <c r="F142" s="28">
        <v>0</v>
      </c>
      <c r="G142" s="28" t="e">
        <f t="shared" si="30"/>
        <v>#DIV/0!</v>
      </c>
      <c r="H142" s="28">
        <v>0</v>
      </c>
      <c r="I142" s="28" t="e">
        <f t="shared" si="31"/>
        <v>#DIV/0!</v>
      </c>
      <c r="J142" s="29">
        <f t="shared" si="32"/>
        <v>0</v>
      </c>
      <c r="K142" s="30"/>
      <c r="L142" s="30"/>
      <c r="M142" s="31">
        <f>SUM(J142:L142)</f>
        <v>0</v>
      </c>
      <c r="N142" s="28"/>
      <c r="O142" s="28"/>
      <c r="P142" s="67"/>
      <c r="Q142" s="68"/>
      <c r="R142" s="68"/>
      <c r="S142" s="68">
        <f>SUM(P142:R142)</f>
        <v>0</v>
      </c>
      <c r="T142" s="69"/>
      <c r="U142" s="68"/>
      <c r="V142" s="67"/>
      <c r="W142" s="68"/>
      <c r="X142" s="68"/>
      <c r="Y142" s="69">
        <f>SUM(V142:X142)</f>
        <v>0</v>
      </c>
      <c r="Z142" s="11"/>
    </row>
    <row r="143" spans="1:26" x14ac:dyDescent="0.3">
      <c r="A143" s="5"/>
      <c r="B143" s="6" t="s">
        <v>234</v>
      </c>
      <c r="C143" s="6" t="s">
        <v>235</v>
      </c>
      <c r="D143" s="28">
        <f>SUM(D140:D142)</f>
        <v>34519.1</v>
      </c>
      <c r="E143" s="28"/>
      <c r="F143" s="28">
        <f>SUM(F140:F142)</f>
        <v>38072.6</v>
      </c>
      <c r="G143" s="28">
        <f t="shared" si="30"/>
        <v>110.29430083634858</v>
      </c>
      <c r="H143" s="28">
        <f>SUM(H140:H142)</f>
        <v>29091.81</v>
      </c>
      <c r="I143" s="28">
        <f t="shared" si="31"/>
        <v>76.411408729637586</v>
      </c>
      <c r="J143" s="29">
        <f>SUM(J140:J142)</f>
        <v>1700</v>
      </c>
      <c r="K143" s="30">
        <f>SUM(K140:K142)</f>
        <v>27392</v>
      </c>
      <c r="L143" s="30">
        <f>SUM(L140:L142)</f>
        <v>0</v>
      </c>
      <c r="M143" s="31">
        <f>SUM(M140:M142)</f>
        <v>29092</v>
      </c>
      <c r="N143" s="28"/>
      <c r="O143" s="28"/>
      <c r="P143" s="67">
        <f>SUM(P140:P142)</f>
        <v>1500</v>
      </c>
      <c r="Q143" s="68">
        <f>SUM(Q140:Q142)</f>
        <v>27000</v>
      </c>
      <c r="R143" s="68">
        <f>SUM(R140:R142)</f>
        <v>0</v>
      </c>
      <c r="S143" s="68">
        <f>SUM(S140:S142)</f>
        <v>28500</v>
      </c>
      <c r="T143" s="69"/>
      <c r="U143" s="68"/>
      <c r="V143" s="67">
        <f>SUM(V140:V142)</f>
        <v>1500</v>
      </c>
      <c r="W143" s="68">
        <f>SUM(W140:W142)</f>
        <v>27000</v>
      </c>
      <c r="X143" s="68">
        <f>SUM(X140:X142)</f>
        <v>0</v>
      </c>
      <c r="Y143" s="69">
        <f>SUM(Y140:Y142)</f>
        <v>28500</v>
      </c>
      <c r="Z143" s="11"/>
    </row>
    <row r="144" spans="1:26" s="38" customFormat="1" x14ac:dyDescent="0.3">
      <c r="A144" s="32"/>
      <c r="B144" s="10" t="s">
        <v>20</v>
      </c>
      <c r="C144" s="10" t="s">
        <v>21</v>
      </c>
      <c r="D144" s="33">
        <f>D143+D139</f>
        <v>109360.06</v>
      </c>
      <c r="E144" s="33"/>
      <c r="F144" s="33">
        <f>F143+F139</f>
        <v>110591.54999999999</v>
      </c>
      <c r="G144" s="28">
        <f t="shared" si="30"/>
        <v>101.12608753140771</v>
      </c>
      <c r="H144" s="33">
        <f>H143+H139</f>
        <v>103335.36</v>
      </c>
      <c r="I144" s="28">
        <f t="shared" si="31"/>
        <v>93.438748258795556</v>
      </c>
      <c r="J144" s="34">
        <f>J143+J139</f>
        <v>75943.55</v>
      </c>
      <c r="K144" s="35">
        <f>K143+K139</f>
        <v>27392</v>
      </c>
      <c r="L144" s="35">
        <f>L143+L139</f>
        <v>0</v>
      </c>
      <c r="M144" s="36">
        <f>M143+M139</f>
        <v>103335.55</v>
      </c>
      <c r="N144" s="28"/>
      <c r="O144" s="28"/>
      <c r="P144" s="70">
        <f>P143+P139</f>
        <v>71500</v>
      </c>
      <c r="Q144" s="71">
        <f>Q143+Q139</f>
        <v>27000</v>
      </c>
      <c r="R144" s="71">
        <f>R143+R139</f>
        <v>0</v>
      </c>
      <c r="S144" s="71">
        <f>S143+S139</f>
        <v>98500</v>
      </c>
      <c r="T144" s="69"/>
      <c r="U144" s="71"/>
      <c r="V144" s="70">
        <f>V143+V139</f>
        <v>71500</v>
      </c>
      <c r="W144" s="71">
        <f>W143+W139</f>
        <v>27000</v>
      </c>
      <c r="X144" s="71">
        <f>X143+X139</f>
        <v>0</v>
      </c>
      <c r="Y144" s="72">
        <f>Y143+Y139</f>
        <v>98500</v>
      </c>
      <c r="Z144" s="37"/>
    </row>
    <row r="145" spans="1:26" x14ac:dyDescent="0.3">
      <c r="A145" s="5"/>
      <c r="B145" s="6"/>
      <c r="C145" s="6"/>
      <c r="D145" s="28"/>
      <c r="E145" s="28"/>
      <c r="F145" s="28"/>
      <c r="G145" s="28"/>
      <c r="H145" s="28"/>
      <c r="I145" s="28" t="e">
        <f t="shared" si="31"/>
        <v>#DIV/0!</v>
      </c>
      <c r="J145" s="29"/>
      <c r="K145" s="30"/>
      <c r="L145" s="30"/>
      <c r="M145" s="31"/>
      <c r="N145" s="28"/>
      <c r="O145" s="28"/>
      <c r="P145" s="67"/>
      <c r="Q145" s="68"/>
      <c r="R145" s="68"/>
      <c r="S145" s="68"/>
      <c r="T145" s="69"/>
      <c r="U145" s="68"/>
      <c r="V145" s="67"/>
      <c r="W145" s="68"/>
      <c r="X145" s="68"/>
      <c r="Y145" s="69"/>
      <c r="Z145" s="11"/>
    </row>
    <row r="146" spans="1:26" x14ac:dyDescent="0.3">
      <c r="A146" s="5"/>
      <c r="B146" s="6"/>
      <c r="C146" s="6"/>
      <c r="D146" s="28"/>
      <c r="E146" s="28"/>
      <c r="F146" s="28"/>
      <c r="G146" s="28"/>
      <c r="H146" s="28"/>
      <c r="I146" s="28" t="e">
        <f t="shared" si="31"/>
        <v>#DIV/0!</v>
      </c>
      <c r="J146" s="29"/>
      <c r="K146" s="30"/>
      <c r="L146" s="30"/>
      <c r="M146" s="31"/>
      <c r="N146" s="28"/>
      <c r="O146" s="28"/>
      <c r="P146" s="67"/>
      <c r="Q146" s="68"/>
      <c r="R146" s="68"/>
      <c r="S146" s="68"/>
      <c r="T146" s="69"/>
      <c r="U146" s="68"/>
      <c r="V146" s="67"/>
      <c r="W146" s="68"/>
      <c r="X146" s="68"/>
      <c r="Y146" s="69"/>
      <c r="Z146" s="11"/>
    </row>
    <row r="147" spans="1:26" x14ac:dyDescent="0.3">
      <c r="A147" s="5"/>
      <c r="B147" s="6" t="s">
        <v>236</v>
      </c>
      <c r="C147" s="6" t="s">
        <v>237</v>
      </c>
      <c r="D147" s="28">
        <v>45594.02</v>
      </c>
      <c r="E147" s="28"/>
      <c r="F147" s="28">
        <v>47535.89</v>
      </c>
      <c r="G147" s="28">
        <f t="shared" si="30"/>
        <v>104.25904537481013</v>
      </c>
      <c r="H147" s="28">
        <v>46463.8</v>
      </c>
      <c r="I147" s="28">
        <f t="shared" si="31"/>
        <v>97.744672499031779</v>
      </c>
      <c r="J147" s="29">
        <v>0</v>
      </c>
      <c r="K147" s="30"/>
      <c r="L147" s="30">
        <v>46464</v>
      </c>
      <c r="M147" s="31">
        <f t="shared" ref="M147:M152" si="33">SUM(J147:L147)</f>
        <v>46464</v>
      </c>
      <c r="N147" s="28"/>
      <c r="O147" s="28"/>
      <c r="P147" s="67"/>
      <c r="Q147" s="68"/>
      <c r="R147" s="68">
        <v>46500</v>
      </c>
      <c r="S147" s="68">
        <f t="shared" ref="S147:S152" si="34">SUM(P147:R147)</f>
        <v>46500</v>
      </c>
      <c r="T147" s="69"/>
      <c r="U147" s="68"/>
      <c r="V147" s="67"/>
      <c r="W147" s="68"/>
      <c r="X147" s="68">
        <v>46500</v>
      </c>
      <c r="Y147" s="69">
        <f t="shared" ref="Y147:Y152" si="35">SUM(V147:X147)</f>
        <v>46500</v>
      </c>
      <c r="Z147" s="11"/>
    </row>
    <row r="148" spans="1:26" x14ac:dyDescent="0.3">
      <c r="A148" s="5"/>
      <c r="B148" s="6" t="s">
        <v>238</v>
      </c>
      <c r="C148" s="6" t="s">
        <v>239</v>
      </c>
      <c r="D148" s="28">
        <v>2241.09</v>
      </c>
      <c r="E148" s="28"/>
      <c r="F148" s="28">
        <v>1465.71</v>
      </c>
      <c r="G148" s="28">
        <f t="shared" si="30"/>
        <v>65.401657229294671</v>
      </c>
      <c r="H148" s="28">
        <v>1561.06</v>
      </c>
      <c r="I148" s="28">
        <f t="shared" si="31"/>
        <v>106.50537964535958</v>
      </c>
      <c r="J148" s="29">
        <f t="shared" ref="J148:J151" si="36">H148</f>
        <v>1561.06</v>
      </c>
      <c r="K148" s="30"/>
      <c r="L148" s="30"/>
      <c r="M148" s="31">
        <f t="shared" si="33"/>
        <v>1561.06</v>
      </c>
      <c r="N148" s="28"/>
      <c r="O148" s="28"/>
      <c r="P148" s="67">
        <v>1500</v>
      </c>
      <c r="Q148" s="68"/>
      <c r="R148" s="68"/>
      <c r="S148" s="68">
        <f t="shared" si="34"/>
        <v>1500</v>
      </c>
      <c r="T148" s="69"/>
      <c r="U148" s="68"/>
      <c r="V148" s="67">
        <v>1500</v>
      </c>
      <c r="W148" s="68"/>
      <c r="X148" s="68"/>
      <c r="Y148" s="69">
        <f t="shared" si="35"/>
        <v>1500</v>
      </c>
      <c r="Z148" s="11"/>
    </row>
    <row r="149" spans="1:26" x14ac:dyDescent="0.3">
      <c r="A149" s="5"/>
      <c r="B149" s="6" t="s">
        <v>240</v>
      </c>
      <c r="C149" s="6" t="s">
        <v>241</v>
      </c>
      <c r="D149" s="28">
        <v>6.24</v>
      </c>
      <c r="E149" s="28"/>
      <c r="F149" s="28">
        <v>0.65</v>
      </c>
      <c r="G149" s="28">
        <f t="shared" si="30"/>
        <v>10.416666666666666</v>
      </c>
      <c r="H149" s="28">
        <v>8.19</v>
      </c>
      <c r="I149" s="28">
        <f t="shared" si="31"/>
        <v>1260</v>
      </c>
      <c r="J149" s="29">
        <f t="shared" si="36"/>
        <v>8.19</v>
      </c>
      <c r="K149" s="30"/>
      <c r="L149" s="30"/>
      <c r="M149" s="31">
        <f t="shared" si="33"/>
        <v>8.19</v>
      </c>
      <c r="N149" s="28"/>
      <c r="O149" s="28"/>
      <c r="P149" s="67"/>
      <c r="Q149" s="68"/>
      <c r="R149" s="68"/>
      <c r="S149" s="68">
        <f t="shared" si="34"/>
        <v>0</v>
      </c>
      <c r="T149" s="69"/>
      <c r="U149" s="68"/>
      <c r="V149" s="67"/>
      <c r="W149" s="68"/>
      <c r="X149" s="68"/>
      <c r="Y149" s="69">
        <f t="shared" si="35"/>
        <v>0</v>
      </c>
      <c r="Z149" s="11"/>
    </row>
    <row r="150" spans="1:26" x14ac:dyDescent="0.3">
      <c r="A150" s="5"/>
      <c r="B150" s="6" t="s">
        <v>242</v>
      </c>
      <c r="C150" s="6" t="s">
        <v>243</v>
      </c>
      <c r="D150" s="28">
        <v>3961.5</v>
      </c>
      <c r="E150" s="28"/>
      <c r="F150" s="28">
        <v>0</v>
      </c>
      <c r="G150" s="28">
        <f t="shared" si="30"/>
        <v>0</v>
      </c>
      <c r="H150" s="28">
        <v>0</v>
      </c>
      <c r="I150" s="28" t="e">
        <f t="shared" si="31"/>
        <v>#DIV/0!</v>
      </c>
      <c r="J150" s="29">
        <f t="shared" si="36"/>
        <v>0</v>
      </c>
      <c r="K150" s="30"/>
      <c r="L150" s="30"/>
      <c r="M150" s="31">
        <f t="shared" si="33"/>
        <v>0</v>
      </c>
      <c r="N150" s="28"/>
      <c r="O150" s="28"/>
      <c r="P150" s="67"/>
      <c r="Q150" s="68"/>
      <c r="R150" s="68"/>
      <c r="S150" s="68">
        <f t="shared" si="34"/>
        <v>0</v>
      </c>
      <c r="T150" s="69"/>
      <c r="U150" s="68"/>
      <c r="V150" s="67"/>
      <c r="W150" s="68"/>
      <c r="X150" s="68"/>
      <c r="Y150" s="69">
        <f t="shared" si="35"/>
        <v>0</v>
      </c>
      <c r="Z150" s="11"/>
    </row>
    <row r="151" spans="1:26" x14ac:dyDescent="0.3">
      <c r="A151" s="5"/>
      <c r="B151" s="6" t="s">
        <v>244</v>
      </c>
      <c r="C151" s="6" t="s">
        <v>245</v>
      </c>
      <c r="D151" s="28"/>
      <c r="E151" s="28"/>
      <c r="F151" s="28">
        <v>301.14999999999998</v>
      </c>
      <c r="G151" s="28" t="e">
        <f t="shared" si="30"/>
        <v>#DIV/0!</v>
      </c>
      <c r="H151" s="28">
        <v>0</v>
      </c>
      <c r="I151" s="28">
        <f t="shared" si="31"/>
        <v>0</v>
      </c>
      <c r="J151" s="29">
        <f t="shared" si="36"/>
        <v>0</v>
      </c>
      <c r="K151" s="30"/>
      <c r="L151" s="30"/>
      <c r="M151" s="31">
        <f t="shared" si="33"/>
        <v>0</v>
      </c>
      <c r="N151" s="28"/>
      <c r="O151" s="28"/>
      <c r="P151" s="67"/>
      <c r="Q151" s="68"/>
      <c r="R151" s="68"/>
      <c r="S151" s="68">
        <f t="shared" si="34"/>
        <v>0</v>
      </c>
      <c r="T151" s="69"/>
      <c r="U151" s="68"/>
      <c r="V151" s="67"/>
      <c r="W151" s="68"/>
      <c r="X151" s="68"/>
      <c r="Y151" s="69">
        <f t="shared" si="35"/>
        <v>0</v>
      </c>
      <c r="Z151" s="11"/>
    </row>
    <row r="152" spans="1:26" x14ac:dyDescent="0.3">
      <c r="A152" s="5"/>
      <c r="B152" s="6" t="s">
        <v>246</v>
      </c>
      <c r="C152" s="6" t="s">
        <v>247</v>
      </c>
      <c r="D152" s="28">
        <v>5097.12</v>
      </c>
      <c r="E152" s="28"/>
      <c r="F152" s="28">
        <v>5522.07</v>
      </c>
      <c r="G152" s="28">
        <f t="shared" si="30"/>
        <v>108.33706092852435</v>
      </c>
      <c r="H152" s="28">
        <v>5281.51</v>
      </c>
      <c r="I152" s="28">
        <f t="shared" si="31"/>
        <v>95.64366261202774</v>
      </c>
      <c r="J152" s="29">
        <v>0</v>
      </c>
      <c r="K152" s="30"/>
      <c r="L152" s="30">
        <v>5281</v>
      </c>
      <c r="M152" s="31">
        <f t="shared" si="33"/>
        <v>5281</v>
      </c>
      <c r="N152" s="28"/>
      <c r="O152" s="28"/>
      <c r="P152" s="67">
        <v>1000</v>
      </c>
      <c r="Q152" s="68"/>
      <c r="R152" s="68">
        <v>1000</v>
      </c>
      <c r="S152" s="68">
        <f t="shared" si="34"/>
        <v>2000</v>
      </c>
      <c r="T152" s="69"/>
      <c r="U152" s="68"/>
      <c r="V152" s="67">
        <v>1000</v>
      </c>
      <c r="W152" s="68"/>
      <c r="X152" s="68">
        <v>1000</v>
      </c>
      <c r="Y152" s="69">
        <f t="shared" si="35"/>
        <v>2000</v>
      </c>
      <c r="Z152" s="11"/>
    </row>
    <row r="153" spans="1:26" x14ac:dyDescent="0.3">
      <c r="A153" s="5"/>
      <c r="B153" s="6" t="s">
        <v>248</v>
      </c>
      <c r="C153" s="6" t="s">
        <v>249</v>
      </c>
      <c r="D153" s="28">
        <f>SUM(D147:D152)</f>
        <v>56899.97</v>
      </c>
      <c r="E153" s="28"/>
      <c r="F153" s="28">
        <f>SUM(F147:F152)</f>
        <v>54825.47</v>
      </c>
      <c r="G153" s="28">
        <f t="shared" si="30"/>
        <v>96.354128130471778</v>
      </c>
      <c r="H153" s="28">
        <f>SUM(H147:H152)</f>
        <v>53314.560000000005</v>
      </c>
      <c r="I153" s="28">
        <f t="shared" si="31"/>
        <v>97.244145832219971</v>
      </c>
      <c r="J153" s="29">
        <f>SUM(J147:J152)</f>
        <v>1569.25</v>
      </c>
      <c r="K153" s="30">
        <f>SUM(K147:K152)</f>
        <v>0</v>
      </c>
      <c r="L153" s="30">
        <f>SUM(L147:L152)</f>
        <v>51745</v>
      </c>
      <c r="M153" s="31">
        <f>SUM(M147:M152)</f>
        <v>53314.25</v>
      </c>
      <c r="N153" s="28"/>
      <c r="O153" s="28"/>
      <c r="P153" s="67">
        <f>SUM(P147:P152)</f>
        <v>2500</v>
      </c>
      <c r="Q153" s="68">
        <f>SUM(Q147:Q152)</f>
        <v>0</v>
      </c>
      <c r="R153" s="68">
        <f>SUM(R147:R152)</f>
        <v>47500</v>
      </c>
      <c r="S153" s="68">
        <f>SUM(S147:S152)</f>
        <v>50000</v>
      </c>
      <c r="T153" s="69"/>
      <c r="U153" s="68"/>
      <c r="V153" s="67">
        <f>SUM(V147:V152)</f>
        <v>2500</v>
      </c>
      <c r="W153" s="68">
        <f>SUM(W147:W152)</f>
        <v>0</v>
      </c>
      <c r="X153" s="68">
        <f>SUM(X147:X152)</f>
        <v>47500</v>
      </c>
      <c r="Y153" s="69">
        <f>SUM(Y147:Y152)</f>
        <v>50000</v>
      </c>
      <c r="Z153" s="11"/>
    </row>
    <row r="154" spans="1:26" x14ac:dyDescent="0.3">
      <c r="A154" s="5"/>
      <c r="B154" s="6" t="s">
        <v>250</v>
      </c>
      <c r="C154" s="6" t="s">
        <v>251</v>
      </c>
      <c r="D154" s="28">
        <v>1000</v>
      </c>
      <c r="E154" s="28"/>
      <c r="F154" s="28">
        <v>500</v>
      </c>
      <c r="G154" s="28">
        <f t="shared" si="30"/>
        <v>50</v>
      </c>
      <c r="H154" s="28">
        <v>0</v>
      </c>
      <c r="I154" s="28">
        <f t="shared" si="31"/>
        <v>0</v>
      </c>
      <c r="J154" s="29">
        <f>H154</f>
        <v>0</v>
      </c>
      <c r="K154" s="30"/>
      <c r="L154" s="30"/>
      <c r="M154" s="31">
        <f>SUM(J154:L154)</f>
        <v>0</v>
      </c>
      <c r="N154" s="28"/>
      <c r="O154" s="28"/>
      <c r="P154" s="67">
        <v>0</v>
      </c>
      <c r="Q154" s="68"/>
      <c r="R154" s="68"/>
      <c r="S154" s="68">
        <f>SUM(P154:R154)</f>
        <v>0</v>
      </c>
      <c r="T154" s="69"/>
      <c r="U154" s="68"/>
      <c r="V154" s="67">
        <v>0</v>
      </c>
      <c r="W154" s="68"/>
      <c r="X154" s="68"/>
      <c r="Y154" s="69">
        <f>SUM(V154:X154)</f>
        <v>0</v>
      </c>
      <c r="Z154" s="11"/>
    </row>
    <row r="155" spans="1:26" x14ac:dyDescent="0.3">
      <c r="A155" s="5"/>
      <c r="B155" s="6" t="s">
        <v>252</v>
      </c>
      <c r="C155" s="6" t="s">
        <v>253</v>
      </c>
      <c r="D155" s="28">
        <f>D154</f>
        <v>1000</v>
      </c>
      <c r="E155" s="28"/>
      <c r="F155" s="28">
        <f>F154</f>
        <v>500</v>
      </c>
      <c r="G155" s="28">
        <f t="shared" si="30"/>
        <v>50</v>
      </c>
      <c r="H155" s="28">
        <f>H154</f>
        <v>0</v>
      </c>
      <c r="I155" s="28">
        <f t="shared" si="31"/>
        <v>0</v>
      </c>
      <c r="J155" s="29">
        <f>H155</f>
        <v>0</v>
      </c>
      <c r="K155" s="30">
        <f>SUM(K154)</f>
        <v>0</v>
      </c>
      <c r="L155" s="30">
        <f>SUM(L154)</f>
        <v>0</v>
      </c>
      <c r="M155" s="31">
        <f>M154</f>
        <v>0</v>
      </c>
      <c r="N155" s="28"/>
      <c r="O155" s="28"/>
      <c r="P155" s="67">
        <f>SUM(P154)</f>
        <v>0</v>
      </c>
      <c r="Q155" s="68">
        <f>SUM(Q154)</f>
        <v>0</v>
      </c>
      <c r="R155" s="68">
        <f>SUM(R154)</f>
        <v>0</v>
      </c>
      <c r="S155" s="68">
        <f>S154</f>
        <v>0</v>
      </c>
      <c r="T155" s="69"/>
      <c r="U155" s="68"/>
      <c r="V155" s="67">
        <f>SUM(V154)</f>
        <v>0</v>
      </c>
      <c r="W155" s="68">
        <f>SUM(W154)</f>
        <v>0</v>
      </c>
      <c r="X155" s="68">
        <f>SUM(X154)</f>
        <v>0</v>
      </c>
      <c r="Y155" s="69">
        <f>Y154</f>
        <v>0</v>
      </c>
      <c r="Z155" s="11"/>
    </row>
    <row r="156" spans="1:26" s="38" customFormat="1" x14ac:dyDescent="0.3">
      <c r="A156" s="32"/>
      <c r="B156" s="10" t="s">
        <v>254</v>
      </c>
      <c r="C156" s="10" t="s">
        <v>249</v>
      </c>
      <c r="D156" s="33">
        <f>D155+D153</f>
        <v>57899.97</v>
      </c>
      <c r="E156" s="33"/>
      <c r="F156" s="33">
        <f>F155+F153</f>
        <v>55325.47</v>
      </c>
      <c r="G156" s="28">
        <f t="shared" si="30"/>
        <v>95.553538283353163</v>
      </c>
      <c r="H156" s="33">
        <f>H155+H153</f>
        <v>53314.560000000005</v>
      </c>
      <c r="I156" s="28">
        <f t="shared" si="31"/>
        <v>96.365308780928586</v>
      </c>
      <c r="J156" s="34">
        <f>J155+J153</f>
        <v>1569.25</v>
      </c>
      <c r="K156" s="35">
        <f>K155+K153</f>
        <v>0</v>
      </c>
      <c r="L156" s="35">
        <f>L155+L153</f>
        <v>51745</v>
      </c>
      <c r="M156" s="36">
        <f>M155+M153</f>
        <v>53314.25</v>
      </c>
      <c r="N156" s="28"/>
      <c r="O156" s="28"/>
      <c r="P156" s="70">
        <f>P155+P153</f>
        <v>2500</v>
      </c>
      <c r="Q156" s="71">
        <f>Q155+Q153</f>
        <v>0</v>
      </c>
      <c r="R156" s="71">
        <f>R155+R153</f>
        <v>47500</v>
      </c>
      <c r="S156" s="71">
        <f>S155+S153</f>
        <v>50000</v>
      </c>
      <c r="T156" s="69"/>
      <c r="U156" s="71"/>
      <c r="V156" s="70">
        <f>V155+V153</f>
        <v>2500</v>
      </c>
      <c r="W156" s="71">
        <f>W155+W153</f>
        <v>0</v>
      </c>
      <c r="X156" s="71">
        <f>X155+X153</f>
        <v>47500</v>
      </c>
      <c r="Y156" s="72">
        <f>Y155+Y153</f>
        <v>50000</v>
      </c>
      <c r="Z156" s="37"/>
    </row>
    <row r="157" spans="1:26" x14ac:dyDescent="0.3">
      <c r="A157" s="5"/>
      <c r="B157" s="6"/>
      <c r="C157" s="6"/>
      <c r="D157" s="28"/>
      <c r="E157" s="28"/>
      <c r="F157" s="28"/>
      <c r="G157" s="28"/>
      <c r="H157" s="28"/>
      <c r="I157" s="28" t="e">
        <f t="shared" si="31"/>
        <v>#DIV/0!</v>
      </c>
      <c r="J157" s="29"/>
      <c r="K157" s="30"/>
      <c r="L157" s="30"/>
      <c r="M157" s="31"/>
      <c r="N157" s="28"/>
      <c r="O157" s="28"/>
      <c r="P157" s="67"/>
      <c r="Q157" s="68"/>
      <c r="R157" s="68"/>
      <c r="S157" s="68"/>
      <c r="T157" s="69"/>
      <c r="U157" s="68"/>
      <c r="V157" s="67"/>
      <c r="W157" s="68"/>
      <c r="X157" s="68"/>
      <c r="Y157" s="69"/>
      <c r="Z157" s="11"/>
    </row>
    <row r="158" spans="1:26" x14ac:dyDescent="0.3">
      <c r="A158" s="5"/>
      <c r="B158" s="6"/>
      <c r="C158" s="6"/>
      <c r="D158" s="28"/>
      <c r="E158" s="28"/>
      <c r="F158" s="28"/>
      <c r="G158" s="28"/>
      <c r="H158" s="28"/>
      <c r="I158" s="28" t="e">
        <f t="shared" si="31"/>
        <v>#DIV/0!</v>
      </c>
      <c r="J158" s="29"/>
      <c r="K158" s="30"/>
      <c r="L158" s="30"/>
      <c r="M158" s="31"/>
      <c r="N158" s="28"/>
      <c r="O158" s="28"/>
      <c r="P158" s="67"/>
      <c r="Q158" s="68"/>
      <c r="R158" s="68"/>
      <c r="S158" s="68"/>
      <c r="T158" s="69"/>
      <c r="U158" s="68"/>
      <c r="V158" s="67"/>
      <c r="W158" s="68"/>
      <c r="X158" s="68"/>
      <c r="Y158" s="69"/>
      <c r="Z158" s="11"/>
    </row>
    <row r="159" spans="1:26" x14ac:dyDescent="0.3">
      <c r="A159" s="5"/>
      <c r="B159" s="6" t="s">
        <v>56</v>
      </c>
      <c r="C159" s="6" t="s">
        <v>57</v>
      </c>
      <c r="D159" s="28"/>
      <c r="E159" s="28"/>
      <c r="F159" s="28"/>
      <c r="G159" s="28"/>
      <c r="H159" s="28"/>
      <c r="I159" s="28" t="e">
        <f t="shared" si="31"/>
        <v>#DIV/0!</v>
      </c>
      <c r="J159" s="29"/>
      <c r="K159" s="30"/>
      <c r="L159" s="30"/>
      <c r="M159" s="31"/>
      <c r="N159" s="28"/>
      <c r="O159" s="28"/>
      <c r="P159" s="67"/>
      <c r="Q159" s="68"/>
      <c r="R159" s="68"/>
      <c r="S159" s="68"/>
      <c r="T159" s="69"/>
      <c r="U159" s="68"/>
      <c r="V159" s="67"/>
      <c r="W159" s="68"/>
      <c r="X159" s="68"/>
      <c r="Y159" s="69"/>
      <c r="Z159" s="11"/>
    </row>
    <row r="160" spans="1:26" x14ac:dyDescent="0.3">
      <c r="A160" s="5"/>
      <c r="B160" s="6" t="s">
        <v>113</v>
      </c>
      <c r="C160" s="6" t="s">
        <v>114</v>
      </c>
      <c r="D160" s="28">
        <f>D159</f>
        <v>0</v>
      </c>
      <c r="E160" s="28"/>
      <c r="F160" s="28">
        <f>F159</f>
        <v>0</v>
      </c>
      <c r="G160" s="28" t="e">
        <f t="shared" si="30"/>
        <v>#DIV/0!</v>
      </c>
      <c r="H160" s="28">
        <f>H159</f>
        <v>0</v>
      </c>
      <c r="I160" s="28" t="e">
        <f t="shared" si="31"/>
        <v>#DIV/0!</v>
      </c>
      <c r="J160" s="29"/>
      <c r="K160" s="30"/>
      <c r="L160" s="30"/>
      <c r="M160" s="31">
        <f>M159</f>
        <v>0</v>
      </c>
      <c r="N160" s="28"/>
      <c r="O160" s="28"/>
      <c r="P160" s="67"/>
      <c r="Q160" s="68"/>
      <c r="R160" s="68"/>
      <c r="S160" s="68">
        <f>S159</f>
        <v>0</v>
      </c>
      <c r="T160" s="69"/>
      <c r="U160" s="68"/>
      <c r="V160" s="67"/>
      <c r="W160" s="68"/>
      <c r="X160" s="68"/>
      <c r="Y160" s="69">
        <f>Y159</f>
        <v>0</v>
      </c>
      <c r="Z160" s="11"/>
    </row>
    <row r="161" spans="1:26" s="38" customFormat="1" x14ac:dyDescent="0.3">
      <c r="A161" s="32"/>
      <c r="B161" s="10" t="s">
        <v>115</v>
      </c>
      <c r="C161" s="10" t="s">
        <v>114</v>
      </c>
      <c r="D161" s="33">
        <f>D160</f>
        <v>0</v>
      </c>
      <c r="E161" s="33"/>
      <c r="F161" s="33">
        <f>F160</f>
        <v>0</v>
      </c>
      <c r="G161" s="28" t="e">
        <f t="shared" si="30"/>
        <v>#DIV/0!</v>
      </c>
      <c r="H161" s="33">
        <f>H160</f>
        <v>0</v>
      </c>
      <c r="I161" s="28" t="e">
        <f t="shared" si="31"/>
        <v>#DIV/0!</v>
      </c>
      <c r="J161" s="29"/>
      <c r="K161" s="30"/>
      <c r="L161" s="30"/>
      <c r="M161" s="36">
        <f>M160</f>
        <v>0</v>
      </c>
      <c r="N161" s="28"/>
      <c r="O161" s="28"/>
      <c r="P161" s="67"/>
      <c r="Q161" s="68"/>
      <c r="R161" s="68"/>
      <c r="S161" s="71">
        <f>S160</f>
        <v>0</v>
      </c>
      <c r="T161" s="69"/>
      <c r="U161" s="71"/>
      <c r="V161" s="67"/>
      <c r="W161" s="68"/>
      <c r="X161" s="68"/>
      <c r="Y161" s="72">
        <f>Y160</f>
        <v>0</v>
      </c>
      <c r="Z161" s="37"/>
    </row>
    <row r="162" spans="1:26" x14ac:dyDescent="0.3">
      <c r="A162" s="5"/>
      <c r="B162" s="6"/>
      <c r="C162" s="6"/>
      <c r="D162" s="28"/>
      <c r="E162" s="28"/>
      <c r="F162" s="28"/>
      <c r="G162" s="28"/>
      <c r="H162" s="28"/>
      <c r="I162" s="28" t="e">
        <f t="shared" si="31"/>
        <v>#DIV/0!</v>
      </c>
      <c r="J162" s="29"/>
      <c r="K162" s="30"/>
      <c r="L162" s="30"/>
      <c r="M162" s="36">
        <f t="shared" ref="M162:M163" si="37">M161</f>
        <v>0</v>
      </c>
      <c r="N162" s="28"/>
      <c r="O162" s="28"/>
      <c r="P162" s="67"/>
      <c r="Q162" s="68"/>
      <c r="R162" s="68"/>
      <c r="S162" s="68"/>
      <c r="T162" s="69"/>
      <c r="U162" s="68"/>
      <c r="V162" s="67"/>
      <c r="W162" s="68"/>
      <c r="X162" s="68"/>
      <c r="Y162" s="69"/>
      <c r="Z162" s="11"/>
    </row>
    <row r="163" spans="1:26" x14ac:dyDescent="0.3">
      <c r="A163" s="5"/>
      <c r="B163" s="6"/>
      <c r="C163" s="6"/>
      <c r="D163" s="28"/>
      <c r="E163" s="28"/>
      <c r="F163" s="28"/>
      <c r="G163" s="28"/>
      <c r="H163" s="28"/>
      <c r="I163" s="28" t="e">
        <f t="shared" si="31"/>
        <v>#DIV/0!</v>
      </c>
      <c r="J163" s="29"/>
      <c r="K163" s="30"/>
      <c r="L163" s="30"/>
      <c r="M163" s="36">
        <f t="shared" si="37"/>
        <v>0</v>
      </c>
      <c r="N163" s="28"/>
      <c r="O163" s="28"/>
      <c r="P163" s="67"/>
      <c r="Q163" s="68"/>
      <c r="R163" s="68"/>
      <c r="S163" s="68"/>
      <c r="T163" s="69"/>
      <c r="U163" s="68"/>
      <c r="V163" s="67"/>
      <c r="W163" s="68"/>
      <c r="X163" s="68"/>
      <c r="Y163" s="69"/>
      <c r="Z163" s="11"/>
    </row>
    <row r="164" spans="1:26" x14ac:dyDescent="0.3">
      <c r="A164" s="5"/>
      <c r="B164" s="6" t="s">
        <v>255</v>
      </c>
      <c r="C164" s="6" t="s">
        <v>256</v>
      </c>
      <c r="D164" s="28">
        <v>4.51</v>
      </c>
      <c r="E164" s="28"/>
      <c r="F164" s="28">
        <v>5.47</v>
      </c>
      <c r="G164" s="28">
        <f t="shared" si="30"/>
        <v>121.28603104212861</v>
      </c>
      <c r="H164" s="28">
        <v>11.1</v>
      </c>
      <c r="I164" s="28">
        <f t="shared" si="31"/>
        <v>202.92504570383912</v>
      </c>
      <c r="J164" s="29">
        <f>H164</f>
        <v>11.1</v>
      </c>
      <c r="K164" s="30"/>
      <c r="L164" s="30"/>
      <c r="M164" s="36">
        <f>J164+K164+L164</f>
        <v>11.1</v>
      </c>
      <c r="N164" s="28"/>
      <c r="O164" s="28"/>
      <c r="P164" s="67"/>
      <c r="Q164" s="68"/>
      <c r="R164" s="68"/>
      <c r="S164" s="68"/>
      <c r="T164" s="69"/>
      <c r="U164" s="68"/>
      <c r="V164" s="67"/>
      <c r="W164" s="68"/>
      <c r="X164" s="68"/>
      <c r="Y164" s="69"/>
      <c r="Z164" s="11"/>
    </row>
    <row r="165" spans="1:26" x14ac:dyDescent="0.3">
      <c r="A165" s="5"/>
      <c r="B165" s="6" t="s">
        <v>257</v>
      </c>
      <c r="C165" s="6" t="s">
        <v>258</v>
      </c>
      <c r="D165" s="28"/>
      <c r="E165" s="28"/>
      <c r="F165" s="28"/>
      <c r="G165" s="28"/>
      <c r="H165" s="28">
        <v>13.57</v>
      </c>
      <c r="I165" s="28"/>
      <c r="J165" s="29">
        <f>H165</f>
        <v>13.57</v>
      </c>
      <c r="K165" s="30"/>
      <c r="L165" s="30"/>
      <c r="M165" s="36">
        <f>J165+K165+L165</f>
        <v>13.57</v>
      </c>
      <c r="N165" s="28"/>
      <c r="O165" s="28"/>
      <c r="P165" s="67"/>
      <c r="Q165" s="68"/>
      <c r="R165" s="68"/>
      <c r="S165" s="68"/>
      <c r="T165" s="69"/>
      <c r="U165" s="68"/>
      <c r="V165" s="67"/>
      <c r="W165" s="68"/>
      <c r="X165" s="68"/>
      <c r="Y165" s="69"/>
      <c r="Z165" s="11"/>
    </row>
    <row r="166" spans="1:26" x14ac:dyDescent="0.3">
      <c r="A166" s="5"/>
      <c r="B166" s="6" t="s">
        <v>259</v>
      </c>
      <c r="C166" s="6" t="s">
        <v>260</v>
      </c>
      <c r="D166" s="28">
        <f>D164</f>
        <v>4.51</v>
      </c>
      <c r="E166" s="28"/>
      <c r="F166" s="28">
        <f>F164</f>
        <v>5.47</v>
      </c>
      <c r="G166" s="28">
        <f t="shared" si="30"/>
        <v>121.28603104212861</v>
      </c>
      <c r="H166" s="28">
        <f>H164+H165</f>
        <v>24.67</v>
      </c>
      <c r="I166" s="28">
        <f t="shared" si="31"/>
        <v>451.00548446069473</v>
      </c>
      <c r="J166" s="29">
        <f>SUM(J164:J165)</f>
        <v>24.67</v>
      </c>
      <c r="K166" s="30"/>
      <c r="L166" s="30"/>
      <c r="M166" s="31">
        <f>SUM(M164:M165)</f>
        <v>24.67</v>
      </c>
      <c r="N166" s="28"/>
      <c r="O166" s="28"/>
      <c r="P166" s="67"/>
      <c r="Q166" s="68"/>
      <c r="R166" s="68"/>
      <c r="S166" s="68">
        <f>S164</f>
        <v>0</v>
      </c>
      <c r="T166" s="69"/>
      <c r="U166" s="68"/>
      <c r="V166" s="67"/>
      <c r="W166" s="68"/>
      <c r="X166" s="68"/>
      <c r="Y166" s="69">
        <f>Y164</f>
        <v>0</v>
      </c>
      <c r="Z166" s="11"/>
    </row>
    <row r="167" spans="1:26" s="38" customFormat="1" x14ac:dyDescent="0.3">
      <c r="A167" s="32"/>
      <c r="B167" s="10" t="s">
        <v>261</v>
      </c>
      <c r="C167" s="10" t="s">
        <v>262</v>
      </c>
      <c r="D167" s="33">
        <f>D166</f>
        <v>4.51</v>
      </c>
      <c r="E167" s="33"/>
      <c r="F167" s="33">
        <f>F166</f>
        <v>5.47</v>
      </c>
      <c r="G167" s="28">
        <f t="shared" si="30"/>
        <v>121.28603104212861</v>
      </c>
      <c r="H167" s="33">
        <f>H166</f>
        <v>24.67</v>
      </c>
      <c r="I167" s="28">
        <f t="shared" si="31"/>
        <v>451.00548446069473</v>
      </c>
      <c r="J167" s="29">
        <f>J166</f>
        <v>24.67</v>
      </c>
      <c r="K167" s="30"/>
      <c r="L167" s="30"/>
      <c r="M167" s="36">
        <f>M166</f>
        <v>24.67</v>
      </c>
      <c r="N167" s="28"/>
      <c r="O167" s="28"/>
      <c r="P167" s="67"/>
      <c r="Q167" s="68"/>
      <c r="R167" s="68"/>
      <c r="S167" s="71">
        <f>S166</f>
        <v>0</v>
      </c>
      <c r="T167" s="69"/>
      <c r="U167" s="71"/>
      <c r="V167" s="67"/>
      <c r="W167" s="68"/>
      <c r="X167" s="68"/>
      <c r="Y167" s="72">
        <f>Y166</f>
        <v>0</v>
      </c>
      <c r="Z167" s="37"/>
    </row>
    <row r="168" spans="1:26" x14ac:dyDescent="0.3">
      <c r="A168" s="5"/>
      <c r="B168" s="6"/>
      <c r="C168" s="6"/>
      <c r="D168" s="28"/>
      <c r="E168" s="28"/>
      <c r="F168" s="28"/>
      <c r="G168" s="28"/>
      <c r="H168" s="28"/>
      <c r="I168" s="28" t="e">
        <f t="shared" si="31"/>
        <v>#DIV/0!</v>
      </c>
      <c r="J168" s="29"/>
      <c r="K168" s="30"/>
      <c r="L168" s="30"/>
      <c r="M168" s="31"/>
      <c r="N168" s="28"/>
      <c r="O168" s="28"/>
      <c r="P168" s="67"/>
      <c r="Q168" s="68"/>
      <c r="R168" s="68"/>
      <c r="S168" s="68"/>
      <c r="T168" s="69"/>
      <c r="U168" s="68"/>
      <c r="V168" s="67"/>
      <c r="W168" s="68"/>
      <c r="X168" s="68"/>
      <c r="Y168" s="69"/>
      <c r="Z168" s="11"/>
    </row>
    <row r="169" spans="1:26" x14ac:dyDescent="0.3">
      <c r="A169" s="5"/>
      <c r="B169" s="6"/>
      <c r="C169" s="6"/>
      <c r="D169" s="28"/>
      <c r="E169" s="28"/>
      <c r="F169" s="28"/>
      <c r="G169" s="28"/>
      <c r="H169" s="28"/>
      <c r="I169" s="28" t="e">
        <f t="shared" si="31"/>
        <v>#DIV/0!</v>
      </c>
      <c r="J169" s="29"/>
      <c r="K169" s="30"/>
      <c r="L169" s="30"/>
      <c r="M169" s="31"/>
      <c r="N169" s="28"/>
      <c r="O169" s="28"/>
      <c r="P169" s="67"/>
      <c r="Q169" s="68"/>
      <c r="R169" s="68"/>
      <c r="S169" s="68"/>
      <c r="T169" s="69"/>
      <c r="U169" s="68"/>
      <c r="V169" s="67"/>
      <c r="W169" s="68"/>
      <c r="X169" s="68"/>
      <c r="Y169" s="69"/>
      <c r="Z169" s="11"/>
    </row>
    <row r="170" spans="1:26" s="38" customFormat="1" x14ac:dyDescent="0.3">
      <c r="A170" s="32"/>
      <c r="B170" s="10" t="s">
        <v>212</v>
      </c>
      <c r="C170" s="10" t="s">
        <v>263</v>
      </c>
      <c r="D170" s="33">
        <f>D167+D161+D156+D144</f>
        <v>167264.54</v>
      </c>
      <c r="E170" s="33"/>
      <c r="F170" s="33">
        <f>F167+F161+F156+F144</f>
        <v>165922.49</v>
      </c>
      <c r="G170" s="28">
        <f t="shared" si="30"/>
        <v>99.19764822836926</v>
      </c>
      <c r="H170" s="33">
        <f>H167+H161+H156+H144</f>
        <v>156674.59</v>
      </c>
      <c r="I170" s="28">
        <f t="shared" si="31"/>
        <v>94.426373422915731</v>
      </c>
      <c r="J170" s="34">
        <f>J167+J161+J156+J144</f>
        <v>77537.47</v>
      </c>
      <c r="K170" s="35">
        <f>K167+K161+K156+K144</f>
        <v>27392</v>
      </c>
      <c r="L170" s="35">
        <f>L167+L161+L156+L144</f>
        <v>51745</v>
      </c>
      <c r="M170" s="36">
        <f>M167+M161+M156+M144</f>
        <v>156674.47</v>
      </c>
      <c r="N170" s="28"/>
      <c r="O170" s="28"/>
      <c r="P170" s="70">
        <f>P167+P161+P156+P144</f>
        <v>74000</v>
      </c>
      <c r="Q170" s="71">
        <f>Q167+Q161+Q156+Q144</f>
        <v>27000</v>
      </c>
      <c r="R170" s="71">
        <f>R167+R161+R156+R144</f>
        <v>47500</v>
      </c>
      <c r="S170" s="71">
        <f>S167+S161+S156+S144</f>
        <v>148500</v>
      </c>
      <c r="T170" s="69"/>
      <c r="U170" s="71"/>
      <c r="V170" s="70">
        <f>V167+V161+V156+V144</f>
        <v>74000</v>
      </c>
      <c r="W170" s="71">
        <f>W167+W161+W156+W144</f>
        <v>27000</v>
      </c>
      <c r="X170" s="71">
        <f>X167+X161+X156+X144</f>
        <v>47500</v>
      </c>
      <c r="Y170" s="72">
        <f t="shared" ref="Y170" si="38">Y167+Y161+Y156+Y144</f>
        <v>148500</v>
      </c>
      <c r="Z170" s="37"/>
    </row>
    <row r="171" spans="1:26" x14ac:dyDescent="0.3">
      <c r="A171" s="5"/>
      <c r="B171" s="6"/>
      <c r="C171" s="6"/>
      <c r="D171" s="28"/>
      <c r="E171" s="28"/>
      <c r="F171" s="28"/>
      <c r="G171" s="28"/>
      <c r="H171" s="28"/>
      <c r="I171" s="28" t="e">
        <f t="shared" si="31"/>
        <v>#DIV/0!</v>
      </c>
      <c r="J171" s="29"/>
      <c r="K171" s="30"/>
      <c r="L171" s="30"/>
      <c r="M171" s="31"/>
      <c r="N171" s="28"/>
      <c r="O171" s="28"/>
      <c r="P171" s="67"/>
      <c r="Q171" s="68"/>
      <c r="R171" s="68"/>
      <c r="S171" s="68"/>
      <c r="T171" s="69"/>
      <c r="U171" s="68"/>
      <c r="V171" s="67"/>
      <c r="W171" s="68"/>
      <c r="X171" s="68"/>
      <c r="Y171" s="69"/>
      <c r="Z171" s="11"/>
    </row>
    <row r="172" spans="1:26" x14ac:dyDescent="0.3">
      <c r="A172" s="5"/>
      <c r="B172" s="6" t="s">
        <v>264</v>
      </c>
      <c r="C172" s="6" t="s">
        <v>265</v>
      </c>
      <c r="D172" s="28">
        <f>D170-D129</f>
        <v>19436.859999999986</v>
      </c>
      <c r="E172" s="28"/>
      <c r="F172" s="28">
        <f>F170-F129</f>
        <v>37100.619999999995</v>
      </c>
      <c r="G172" s="28">
        <f t="shared" si="30"/>
        <v>190.87764175900853</v>
      </c>
      <c r="H172" s="28">
        <f>H170-H129</f>
        <v>10600.949999999983</v>
      </c>
      <c r="I172" s="28">
        <f t="shared" si="31"/>
        <v>28.573511709507773</v>
      </c>
      <c r="J172" s="29">
        <f>J129-J170</f>
        <v>-15639.119999999995</v>
      </c>
      <c r="K172" s="30">
        <f>K129-K170</f>
        <v>911</v>
      </c>
      <c r="L172" s="30">
        <f>L129-L170</f>
        <v>4127.8799999999974</v>
      </c>
      <c r="M172" s="31">
        <f>M129-M170</f>
        <v>-10600.239999999991</v>
      </c>
      <c r="N172" s="28"/>
      <c r="O172" s="28"/>
      <c r="P172" s="70">
        <f>P129-P170</f>
        <v>-11738</v>
      </c>
      <c r="Q172" s="71">
        <f>Q129-Q170</f>
        <v>3500</v>
      </c>
      <c r="R172" s="71">
        <f>R129-R170</f>
        <v>-218.12000000000262</v>
      </c>
      <c r="S172" s="71">
        <f>S129-S170</f>
        <v>-8456.1199999999953</v>
      </c>
      <c r="T172" s="69"/>
      <c r="U172" s="68"/>
      <c r="V172" s="70">
        <f>-V129+V170</f>
        <v>11738</v>
      </c>
      <c r="W172" s="71">
        <f>-W129+W170</f>
        <v>-3500</v>
      </c>
      <c r="X172" s="71">
        <f>-X129+X170</f>
        <v>-8500</v>
      </c>
      <c r="Y172" s="72">
        <f>-Y129+Y170</f>
        <v>-262</v>
      </c>
      <c r="Z172" s="11"/>
    </row>
    <row r="173" spans="1:26" x14ac:dyDescent="0.3">
      <c r="A173" s="5"/>
      <c r="B173" s="6"/>
      <c r="C173" s="6"/>
      <c r="D173" s="28"/>
      <c r="E173" s="28"/>
      <c r="F173" s="28"/>
      <c r="G173" s="28"/>
      <c r="H173" s="28"/>
      <c r="I173" s="28" t="e">
        <f t="shared" si="31"/>
        <v>#DIV/0!</v>
      </c>
      <c r="J173" s="39" t="s">
        <v>266</v>
      </c>
      <c r="K173" s="40" t="s">
        <v>267</v>
      </c>
      <c r="L173" s="40" t="s">
        <v>267</v>
      </c>
      <c r="M173" s="41" t="s">
        <v>266</v>
      </c>
      <c r="N173" s="28"/>
      <c r="O173" s="28"/>
      <c r="P173" s="73" t="s">
        <v>266</v>
      </c>
      <c r="Q173" s="74" t="s">
        <v>267</v>
      </c>
      <c r="R173" s="74" t="s">
        <v>266</v>
      </c>
      <c r="S173" s="74" t="s">
        <v>267</v>
      </c>
      <c r="T173" s="69"/>
      <c r="U173" s="68"/>
      <c r="V173" s="73" t="s">
        <v>268</v>
      </c>
      <c r="W173" s="74" t="s">
        <v>269</v>
      </c>
      <c r="X173" s="74" t="s">
        <v>269</v>
      </c>
      <c r="Y173" s="75" t="s">
        <v>269</v>
      </c>
      <c r="Z173" s="11"/>
    </row>
    <row r="174" spans="1:26" s="38" customFormat="1" ht="14.4" thickBot="1" x14ac:dyDescent="0.35">
      <c r="A174" s="32"/>
      <c r="B174" s="10" t="s">
        <v>270</v>
      </c>
      <c r="C174" s="10" t="s">
        <v>271</v>
      </c>
      <c r="D174" s="33">
        <f>D129+D172</f>
        <v>167264.54</v>
      </c>
      <c r="E174" s="33"/>
      <c r="F174" s="33">
        <f>F129+F172</f>
        <v>165922.49</v>
      </c>
      <c r="G174" s="28">
        <f t="shared" si="30"/>
        <v>99.19764822836926</v>
      </c>
      <c r="H174" s="33">
        <f>H129+H172</f>
        <v>156674.59</v>
      </c>
      <c r="I174" s="28">
        <f t="shared" si="31"/>
        <v>94.426373422915731</v>
      </c>
      <c r="J174" s="42"/>
      <c r="K174" s="43"/>
      <c r="L174" s="43"/>
      <c r="M174" s="44">
        <f>M129+M172</f>
        <v>135473.99000000002</v>
      </c>
      <c r="N174" s="28"/>
      <c r="O174" s="28"/>
      <c r="P174" s="76"/>
      <c r="Q174" s="77"/>
      <c r="R174" s="77"/>
      <c r="S174" s="78">
        <f>S129+S172</f>
        <v>131587.76</v>
      </c>
      <c r="T174" s="79"/>
      <c r="U174" s="71"/>
      <c r="V174" s="76"/>
      <c r="W174" s="77"/>
      <c r="X174" s="77"/>
      <c r="Y174" s="80">
        <f>Y129+Y172</f>
        <v>148500</v>
      </c>
      <c r="Z174" s="37"/>
    </row>
    <row r="175" spans="1:26" ht="15" thickTop="1" thickBot="1" x14ac:dyDescent="0.35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47"/>
    </row>
    <row r="176" spans="1:26" ht="14.4" thickTop="1" x14ac:dyDescent="0.3"/>
    <row r="177" spans="4:8" x14ac:dyDescent="0.3">
      <c r="D177" s="48"/>
      <c r="F177" s="49"/>
      <c r="H177" s="49"/>
    </row>
  </sheetData>
  <printOptions horizontalCentered="1"/>
  <pageMargins left="0.25" right="0.25" top="0.75" bottom="0.75" header="0.3" footer="0.3"/>
  <pageSetup paperSize="9"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BDG 2015 CAI TV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sivone</dc:creator>
  <cp:lastModifiedBy>sergio</cp:lastModifiedBy>
  <cp:lastPrinted>2015-03-21T11:10:41Z</cp:lastPrinted>
  <dcterms:created xsi:type="dcterms:W3CDTF">2015-03-13T22:16:53Z</dcterms:created>
  <dcterms:modified xsi:type="dcterms:W3CDTF">2015-03-23T09:15:36Z</dcterms:modified>
</cp:coreProperties>
</file>